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tabRatio="918"/>
  </bookViews>
  <sheets>
    <sheet name="27,05" sheetId="80" r:id="rId1"/>
    <sheet name="Книжное меню на школу 38" sheetId="81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'27,05'!$A$1:$R$38</definedName>
    <definedName name="_xlnm.Print_Area" localSheetId="1">'Книжное меню на школу 38'!$A$1:$L$45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H45" i="81" l="1"/>
  <c r="J44" i="81"/>
  <c r="H44" i="81"/>
  <c r="H41" i="81"/>
  <c r="A38" i="81"/>
  <c r="G38" i="81" s="1"/>
  <c r="G37" i="81"/>
  <c r="J36" i="81"/>
  <c r="G25" i="81"/>
  <c r="G26" i="81" s="1"/>
  <c r="G27" i="81" s="1"/>
  <c r="G28" i="81" s="1"/>
  <c r="A25" i="81"/>
  <c r="A26" i="81" s="1"/>
  <c r="A27" i="81" s="1"/>
  <c r="A28" i="81" s="1"/>
  <c r="G24" i="81"/>
  <c r="A24" i="81"/>
  <c r="J23" i="81"/>
  <c r="G16" i="81"/>
  <c r="G15" i="81"/>
  <c r="A15" i="81"/>
  <c r="A16" i="81" s="1"/>
  <c r="J13" i="81"/>
  <c r="H13" i="81"/>
  <c r="L11" i="81"/>
  <c r="K11" i="81"/>
  <c r="I11" i="81"/>
  <c r="R31" i="80"/>
  <c r="R33" i="80" s="1"/>
  <c r="Q31" i="80"/>
  <c r="Q33" i="80" s="1"/>
  <c r="P31" i="80"/>
  <c r="P33" i="80" s="1"/>
  <c r="O31" i="80"/>
  <c r="O33" i="80" s="1"/>
  <c r="L31" i="80"/>
  <c r="I31" i="80"/>
  <c r="I33" i="80" s="1"/>
  <c r="H31" i="80"/>
  <c r="H33" i="80" s="1"/>
  <c r="G31" i="80"/>
  <c r="G33" i="80" s="1"/>
  <c r="F31" i="80"/>
  <c r="F33" i="80" s="1"/>
  <c r="C31" i="80"/>
  <c r="R24" i="80"/>
  <c r="Q24" i="80"/>
  <c r="P24" i="80"/>
  <c r="O24" i="80"/>
  <c r="I24" i="80"/>
  <c r="I29" i="80" s="1"/>
  <c r="H24" i="80"/>
  <c r="H29" i="80" s="1"/>
  <c r="G24" i="80"/>
  <c r="G29" i="80" s="1"/>
  <c r="F24" i="80"/>
  <c r="F29" i="80" s="1"/>
  <c r="R23" i="80"/>
  <c r="Q23" i="80"/>
  <c r="Q29" i="80" s="1"/>
  <c r="P23" i="80"/>
  <c r="O23" i="80"/>
  <c r="L22" i="80"/>
  <c r="L23" i="80" s="1"/>
  <c r="L24" i="80" s="1"/>
  <c r="L25" i="80" s="1"/>
  <c r="L26" i="80" s="1"/>
  <c r="L27" i="80" s="1"/>
  <c r="C22" i="80"/>
  <c r="C23" i="80" s="1"/>
  <c r="C24" i="80" s="1"/>
  <c r="C25" i="80" s="1"/>
  <c r="C26" i="80" s="1"/>
  <c r="C27" i="80" s="1"/>
  <c r="R16" i="80"/>
  <c r="P16" i="80"/>
  <c r="O16" i="80"/>
  <c r="O20" i="80" s="1"/>
  <c r="I16" i="80"/>
  <c r="G16" i="80"/>
  <c r="F16" i="80"/>
  <c r="C15" i="80"/>
  <c r="C16" i="80" s="1"/>
  <c r="L14" i="80"/>
  <c r="L15" i="80" s="1"/>
  <c r="L16" i="80" s="1"/>
  <c r="C14" i="80"/>
  <c r="R13" i="80"/>
  <c r="R20" i="80" s="1"/>
  <c r="Q13" i="80"/>
  <c r="Q20" i="80" s="1"/>
  <c r="P13" i="80"/>
  <c r="P20" i="80" s="1"/>
  <c r="O13" i="80"/>
  <c r="I13" i="80"/>
  <c r="H13" i="80"/>
  <c r="H20" i="80" s="1"/>
  <c r="G13" i="80"/>
  <c r="G20" i="80" s="1"/>
  <c r="F13" i="80"/>
  <c r="R11" i="80"/>
  <c r="R29" i="80" l="1"/>
  <c r="I20" i="80"/>
  <c r="F20" i="80"/>
  <c r="P29" i="80"/>
  <c r="O29" i="80"/>
</calcChain>
</file>

<file path=xl/sharedStrings.xml><?xml version="1.0" encoding="utf-8"?>
<sst xmlns="http://schemas.openxmlformats.org/spreadsheetml/2006/main" count="250" uniqueCount="86">
  <si>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</si>
  <si>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</si>
  <si>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</si>
  <si>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</si>
  <si>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</si>
  <si>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</si>
  <si>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</si>
  <si>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</si>
  <si>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</si>
  <si>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</si>
  <si>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</si>
  <si>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</si>
  <si>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</si>
  <si>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</si>
  <si>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</si>
  <si>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</si>
  <si>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</si>
  <si>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</si>
  <si>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</si>
  <si>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</si>
  <si>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</si>
  <si>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</si>
  <si>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</si>
  <si>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</si>
  <si>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</si>
  <si>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</si>
  <si>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</si>
  <si>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</si>
  <si>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</si>
  <si>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</si>
  <si>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1/250</t>
  </si>
  <si>
    <t>1/80</t>
  </si>
  <si>
    <t>"СОГЛАСОВАНО"</t>
  </si>
  <si>
    <t xml:space="preserve">"УТВЕРЖДАЮ"
Генеральный директор  АО "Столовая № 5"                           
</t>
  </si>
  <si>
    <t>Директор КГОБУ  "Петропавловск-Камчатская школа № 2"</t>
  </si>
  <si>
    <t xml:space="preserve"> _________________Борисенко А.А.</t>
  </si>
  <si>
    <t>_________________________________Бакшина В.В.</t>
  </si>
  <si>
    <t>М.П.</t>
  </si>
  <si>
    <t xml:space="preserve">Учреждение : </t>
  </si>
  <si>
    <t xml:space="preserve">Акционерное общество Столовая № 5, ИНН 4101117108, КПП 410101001,ОГРН 1074101004075, </t>
  </si>
  <si>
    <t xml:space="preserve"> тел. 8 (4152) 42-10-97, 42-49-01, e-mail: stolovayanewtaste@mail.ru</t>
  </si>
  <si>
    <t xml:space="preserve">
</t>
  </si>
  <si>
    <t xml:space="preserve">МЕНЮ </t>
  </si>
  <si>
    <t>Кол-во</t>
  </si>
  <si>
    <t>Бухгалтер</t>
  </si>
  <si>
    <t>Гудым Д.С.</t>
  </si>
  <si>
    <t>Заведующий производством</t>
  </si>
  <si>
    <t xml:space="preserve"> ___________________________Борисенко А.А.</t>
  </si>
  <si>
    <t>________________________Бакшина В.В.</t>
  </si>
  <si>
    <t>МЕНЮ с 7 до 11 лет</t>
  </si>
  <si>
    <t>МЕНЮ с 12 и старше</t>
  </si>
  <si>
    <t>Выход, гр</t>
  </si>
  <si>
    <t>Цена Продажная</t>
  </si>
  <si>
    <t>ЗАВТРАК</t>
  </si>
  <si>
    <t>чел</t>
  </si>
  <si>
    <t>ОБЕД</t>
  </si>
  <si>
    <t xml:space="preserve">ПОЛДНИК  </t>
  </si>
  <si>
    <t>Зав.производством</t>
  </si>
  <si>
    <t>Компот из сухофруктов</t>
  </si>
  <si>
    <t xml:space="preserve">Чай с сахаром </t>
  </si>
  <si>
    <t>Выпечка</t>
  </si>
  <si>
    <t>Кисиль В.И.</t>
  </si>
  <si>
    <t>гор.блюдо</t>
  </si>
  <si>
    <t>15</t>
  </si>
  <si>
    <t>Сок</t>
  </si>
  <si>
    <t xml:space="preserve">Сок </t>
  </si>
  <si>
    <t>220/10</t>
  </si>
  <si>
    <t>сыр</t>
  </si>
  <si>
    <t>Сыр</t>
  </si>
  <si>
    <t>1/20</t>
  </si>
  <si>
    <t>77</t>
  </si>
  <si>
    <t>Каша молочная кукурузная</t>
  </si>
  <si>
    <t>Гор.блюдо</t>
  </si>
  <si>
    <t>Каша молочная кукурузная с м/сл</t>
  </si>
  <si>
    <t>Чай с сахаром</t>
  </si>
  <si>
    <t>Салат</t>
  </si>
  <si>
    <t>Салат Винегрет</t>
  </si>
  <si>
    <t>Суп рисовый на курином бульоне</t>
  </si>
  <si>
    <t>Поджарка из филе кур</t>
  </si>
  <si>
    <t>50/50</t>
  </si>
  <si>
    <t>60/60</t>
  </si>
  <si>
    <t>гарнир</t>
  </si>
  <si>
    <t>Макаронные изделия отварные</t>
  </si>
  <si>
    <t>1/180</t>
  </si>
  <si>
    <t>Пирожок с картофелем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</si>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</sst>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86" fillId="0" borderId="0"/>
    <xf numFmtId="0" fontId="88" fillId="0" borderId="0"/>
    <xf numFmtId="0" fontId="87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7">
    <xf numFmtId="0" fontId="0" fillId="0" borderId="0" xfId="0"/>
    <xf numFmtId="0" fontId="90" fillId="0" borderId="0" xfId="2" applyNumberFormat="1" applyFont="1" applyFill="1" applyAlignment="1">
      <alignment horizontal="left" vertical="center"/>
    </xf>
    <xf numFmtId="0" fontId="90" fillId="0" borderId="0" xfId="2" applyNumberFormat="1" applyFont="1" applyFill="1" applyAlignment="1">
      <alignment vertical="center"/>
    </xf>
    <xf numFmtId="0" fontId="91" fillId="0" borderId="0" xfId="0" applyFont="1" applyFill="1"/>
    <xf numFmtId="0" fontId="92" fillId="0" borderId="0" xfId="0" applyFont="1"/>
    <xf numFmtId="0" fontId="90" fillId="0" borderId="0" xfId="2" applyNumberFormat="1" applyFont="1" applyFill="1" applyAlignment="1">
      <alignment horizontal="center" vertical="center"/>
    </xf>
    <xf numFmtId="164" fontId="91" fillId="0" borderId="0" xfId="0" applyNumberFormat="1" applyFont="1" applyFill="1" applyBorder="1" applyAlignment="1">
      <alignment horizontal="center" vertical="center" wrapText="1"/>
    </xf>
    <xf numFmtId="0" fontId="92" fillId="0" borderId="0" xfId="0" applyFont="1" applyFill="1"/>
    <xf numFmtId="0" fontId="93" fillId="0" borderId="0" xfId="0" applyFont="1" applyFill="1" applyAlignment="1">
      <alignment vertical="top" wrapText="1"/>
    </xf>
    <xf numFmtId="0" fontId="91" fillId="0" borderId="0" xfId="0" applyFont="1" applyFill="1" applyAlignment="1">
      <alignment vertical="center" wrapText="1"/>
    </xf>
    <xf numFmtId="0" fontId="93" fillId="0" borderId="0" xfId="0" applyFont="1" applyFill="1" applyAlignment="1">
      <alignment vertical="center" wrapText="1"/>
    </xf>
    <xf numFmtId="0" fontId="94" fillId="0" borderId="15" xfId="0" applyFont="1" applyFill="1" applyBorder="1" applyAlignment="1">
      <alignment horizontal="center"/>
    </xf>
    <xf numFmtId="0" fontId="94" fillId="0" borderId="14" xfId="0" applyFont="1" applyFill="1" applyBorder="1" applyAlignment="1">
      <alignment horizontal="center"/>
    </xf>
    <xf numFmtId="14" fontId="96" fillId="0" borderId="13" xfId="0" applyNumberFormat="1" applyFont="1" applyFill="1" applyBorder="1" applyAlignment="1" applyProtection="1">
      <alignment horizontal="center" vertical="center"/>
      <protection locked="0"/>
    </xf>
    <xf numFmtId="0" fontId="97" fillId="0" borderId="0" xfId="0" applyFont="1"/>
    <xf numFmtId="0" fontId="96" fillId="0" borderId="15" xfId="0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0" fontId="96" fillId="0" borderId="9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 applyProtection="1">
      <alignment horizontal="center" vertical="center"/>
      <protection locked="0"/>
    </xf>
    <xf numFmtId="0" fontId="96" fillId="0" borderId="11" xfId="3" applyFont="1" applyFill="1" applyBorder="1" applyAlignment="1">
      <alignment horizontal="center" vertical="center" wrapText="1"/>
    </xf>
    <xf numFmtId="49" fontId="96" fillId="0" borderId="11" xfId="3" applyNumberFormat="1" applyFont="1" applyFill="1" applyBorder="1" applyAlignment="1">
      <alignment horizontal="center" vertical="center" wrapText="1"/>
    </xf>
    <xf numFmtId="4" fontId="96" fillId="0" borderId="11" xfId="3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/>
    </xf>
    <xf numFmtId="0" fontId="96" fillId="0" borderId="8" xfId="0" applyFont="1" applyFill="1" applyBorder="1" applyAlignment="1">
      <alignment horizontal="center" vertical="center"/>
    </xf>
    <xf numFmtId="0" fontId="96" fillId="0" borderId="7" xfId="0" applyFont="1" applyFill="1" applyBorder="1" applyAlignment="1">
      <alignment horizontal="center"/>
    </xf>
    <xf numFmtId="0" fontId="96" fillId="0" borderId="7" xfId="0" applyFont="1" applyFill="1" applyBorder="1" applyAlignment="1" applyProtection="1">
      <alignment horizontal="center"/>
      <protection locked="0"/>
    </xf>
    <xf numFmtId="0" fontId="96" fillId="0" borderId="7" xfId="3" applyFont="1" applyFill="1" applyBorder="1" applyAlignment="1">
      <alignment horizontal="center" vertical="center" wrapText="1"/>
    </xf>
    <xf numFmtId="49" fontId="96" fillId="0" borderId="7" xfId="3" applyNumberFormat="1" applyFont="1" applyFill="1" applyBorder="1" applyAlignment="1">
      <alignment horizontal="center" vertical="center" wrapText="1"/>
    </xf>
    <xf numFmtId="4" fontId="96" fillId="0" borderId="7" xfId="3" applyNumberFormat="1" applyFont="1" applyBorder="1" applyAlignment="1">
      <alignment horizontal="center" vertical="center" wrapText="1"/>
    </xf>
    <xf numFmtId="4" fontId="96" fillId="0" borderId="7" xfId="3" applyNumberFormat="1" applyFont="1" applyFill="1" applyBorder="1" applyAlignment="1">
      <alignment horizontal="center" vertical="center" wrapText="1"/>
    </xf>
    <xf numFmtId="4" fontId="96" fillId="0" borderId="6" xfId="3" applyNumberFormat="1" applyFont="1" applyBorder="1" applyAlignment="1">
      <alignment horizontal="center" vertical="center" wrapText="1"/>
    </xf>
    <xf numFmtId="0" fontId="96" fillId="0" borderId="7" xfId="0" applyFont="1" applyFill="1" applyBorder="1" applyAlignment="1">
      <alignment horizontal="center" vertical="center"/>
    </xf>
    <xf numFmtId="0" fontId="96" fillId="0" borderId="7" xfId="0" applyFont="1" applyFill="1" applyBorder="1" applyAlignment="1" applyProtection="1">
      <alignment horizontal="center" vertical="center"/>
      <protection locked="0"/>
    </xf>
    <xf numFmtId="0" fontId="96" fillId="0" borderId="16" xfId="0" applyFont="1" applyFill="1" applyBorder="1" applyAlignment="1">
      <alignment horizontal="center" vertical="center"/>
    </xf>
    <xf numFmtId="4" fontId="96" fillId="0" borderId="6" xfId="3" applyNumberFormat="1" applyFont="1" applyFill="1" applyBorder="1" applyAlignment="1">
      <alignment horizontal="center" vertical="center" wrapText="1"/>
    </xf>
    <xf numFmtId="0" fontId="96" fillId="0" borderId="5" xfId="0" applyFont="1" applyFill="1" applyBorder="1" applyAlignment="1">
      <alignment horizontal="center" vertical="center"/>
    </xf>
    <xf numFmtId="0" fontId="96" fillId="0" borderId="4" xfId="0" applyFont="1" applyFill="1" applyBorder="1" applyAlignment="1">
      <alignment horizontal="center" vertical="center"/>
    </xf>
    <xf numFmtId="0" fontId="96" fillId="0" borderId="4" xfId="0" applyFont="1" applyFill="1" applyBorder="1" applyAlignment="1" applyProtection="1">
      <alignment horizontal="center" vertical="center"/>
      <protection locked="0"/>
    </xf>
    <xf numFmtId="0" fontId="96" fillId="0" borderId="4" xfId="3" applyFont="1" applyFill="1" applyBorder="1" applyAlignment="1">
      <alignment horizontal="center" vertical="center" wrapText="1"/>
    </xf>
    <xf numFmtId="49" fontId="96" fillId="0" borderId="4" xfId="3" applyNumberFormat="1" applyFont="1" applyFill="1" applyBorder="1" applyAlignment="1">
      <alignment horizontal="center" vertical="center" wrapText="1"/>
    </xf>
    <xf numFmtId="4" fontId="96" fillId="0" borderId="4" xfId="3" applyNumberFormat="1" applyFont="1" applyBorder="1" applyAlignment="1">
      <alignment horizontal="center" vertical="center" wrapText="1"/>
    </xf>
    <xf numFmtId="4" fontId="96" fillId="0" borderId="3" xfId="3" applyNumberFormat="1" applyFont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center"/>
    </xf>
    <xf numFmtId="0" fontId="96" fillId="0" borderId="12" xfId="0" applyFont="1" applyFill="1" applyBorder="1" applyAlignment="1" applyProtection="1">
      <alignment horizontal="center" vertical="center" wrapText="1"/>
      <protection locked="0"/>
    </xf>
    <xf numFmtId="49" fontId="96" fillId="0" borderId="12" xfId="0" applyNumberFormat="1" applyFont="1" applyFill="1" applyBorder="1" applyAlignment="1" applyProtection="1">
      <alignment horizontal="center" vertical="center"/>
      <protection locked="0"/>
    </xf>
    <xf numFmtId="2" fontId="96" fillId="0" borderId="12" xfId="0" applyNumberFormat="1" applyFont="1" applyFill="1" applyBorder="1" applyAlignment="1" applyProtection="1">
      <alignment horizontal="center" vertical="center"/>
      <protection locked="0"/>
    </xf>
    <xf numFmtId="2" fontId="96" fillId="0" borderId="19" xfId="0" applyNumberFormat="1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Alignment="1">
      <alignment vertical="center"/>
    </xf>
    <xf numFmtId="0" fontId="96" fillId="0" borderId="8" xfId="0" applyFont="1" applyFill="1" applyBorder="1" applyAlignment="1">
      <alignment horizontal="center"/>
    </xf>
    <xf numFmtId="0" fontId="96" fillId="0" borderId="0" xfId="0" applyFont="1" applyFill="1"/>
    <xf numFmtId="0" fontId="96" fillId="0" borderId="0" xfId="0" applyFont="1" applyFill="1" applyAlignment="1">
      <alignment horizontal="center" vertical="center" wrapText="1"/>
    </xf>
    <xf numFmtId="4" fontId="96" fillId="0" borderId="4" xfId="3" applyNumberFormat="1" applyFont="1" applyFill="1" applyBorder="1" applyAlignment="1">
      <alignment horizontal="center" vertical="center" wrapText="1"/>
    </xf>
    <xf numFmtId="0" fontId="96" fillId="0" borderId="2" xfId="0" applyFont="1" applyFill="1" applyBorder="1" applyAlignment="1" applyProtection="1">
      <alignment horizontal="center" vertical="center" wrapText="1"/>
      <protection locked="0"/>
    </xf>
    <xf numFmtId="49" fontId="96" fillId="0" borderId="2" xfId="0" applyNumberFormat="1" applyFont="1" applyFill="1" applyBorder="1" applyAlignment="1" applyProtection="1">
      <alignment horizontal="center" vertical="center"/>
      <protection locked="0"/>
    </xf>
    <xf numFmtId="2" fontId="96" fillId="0" borderId="2" xfId="0" applyNumberFormat="1" applyFont="1" applyFill="1" applyBorder="1" applyAlignment="1" applyProtection="1">
      <alignment horizontal="center" vertical="center"/>
      <protection locked="0"/>
    </xf>
    <xf numFmtId="2" fontId="96" fillId="0" borderId="1" xfId="0" applyNumberFormat="1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Alignment="1">
      <alignment vertical="center"/>
    </xf>
    <xf numFmtId="0" fontId="94" fillId="0" borderId="0" xfId="2" applyNumberFormat="1" applyFont="1" applyFill="1" applyBorder="1" applyAlignment="1">
      <alignment horizontal="left" vertical="center"/>
    </xf>
    <xf numFmtId="0" fontId="89" fillId="0" borderId="0" xfId="0" applyFont="1" applyFill="1"/>
    <xf numFmtId="0" fontId="101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 wrapText="1"/>
    </xf>
    <xf numFmtId="0" fontId="98" fillId="0" borderId="0" xfId="2" applyNumberFormat="1" applyFont="1" applyFill="1" applyAlignment="1">
      <alignment horizontal="left" vertical="center"/>
    </xf>
    <xf numFmtId="0" fontId="98" fillId="0" borderId="0" xfId="2" applyNumberFormat="1" applyFont="1" applyFill="1" applyBorder="1" applyAlignment="1">
      <alignment horizontal="left" vertical="center"/>
    </xf>
    <xf numFmtId="0" fontId="98" fillId="0" borderId="18" xfId="2" applyNumberFormat="1" applyFont="1" applyFill="1" applyBorder="1" applyAlignment="1">
      <alignment horizontal="left" vertical="center"/>
    </xf>
    <xf numFmtId="0" fontId="98" fillId="0" borderId="22" xfId="2" applyNumberFormat="1" applyFont="1" applyFill="1" applyBorder="1" applyAlignment="1">
      <alignment vertical="center" wrapText="1"/>
    </xf>
    <xf numFmtId="0" fontId="98" fillId="0" borderId="21" xfId="2" applyNumberFormat="1" applyFont="1" applyBorder="1" applyAlignment="1">
      <alignment vertical="center" wrapText="1"/>
    </xf>
    <xf numFmtId="0" fontId="98" fillId="0" borderId="21" xfId="2" applyNumberFormat="1" applyFont="1" applyBorder="1" applyAlignment="1">
      <alignment horizontal="center" vertical="center" wrapText="1"/>
    </xf>
    <xf numFmtId="4" fontId="106" fillId="0" borderId="21" xfId="2" applyNumberFormat="1" applyFont="1" applyFill="1" applyBorder="1" applyAlignment="1">
      <alignment horizontal="center" vertical="center" wrapText="1"/>
    </xf>
    <xf numFmtId="14" fontId="107" fillId="0" borderId="24" xfId="0" applyNumberFormat="1" applyFont="1" applyFill="1" applyBorder="1" applyAlignment="1" applyProtection="1">
      <alignment horizontal="center" vertical="center"/>
      <protection locked="0"/>
    </xf>
    <xf numFmtId="0" fontId="98" fillId="0" borderId="22" xfId="2" applyNumberFormat="1" applyFont="1" applyBorder="1" applyAlignment="1">
      <alignment vertical="center" wrapText="1"/>
    </xf>
    <xf numFmtId="14" fontId="102" fillId="0" borderId="24" xfId="0" applyNumberFormat="1" applyFont="1" applyFill="1" applyBorder="1" applyAlignment="1" applyProtection="1">
      <alignment horizontal="center" vertical="center"/>
      <protection locked="0"/>
    </xf>
    <xf numFmtId="0" fontId="104" fillId="0" borderId="20" xfId="2" applyNumberFormat="1" applyFont="1" applyFill="1" applyBorder="1" applyAlignment="1">
      <alignment vertical="center"/>
    </xf>
    <xf numFmtId="0" fontId="108" fillId="0" borderId="0" xfId="2" applyNumberFormat="1" applyFont="1" applyBorder="1" applyAlignment="1">
      <alignment horizontal="center" vertical="center"/>
    </xf>
    <xf numFmtId="0" fontId="108" fillId="0" borderId="0" xfId="2" applyNumberFormat="1" applyFont="1" applyBorder="1" applyAlignment="1">
      <alignment horizontal="left" vertical="center"/>
    </xf>
    <xf numFmtId="2" fontId="109" fillId="0" borderId="0" xfId="2" applyNumberFormat="1" applyFont="1" applyFill="1" applyBorder="1" applyAlignment="1">
      <alignment horizontal="center" vertical="center"/>
    </xf>
    <xf numFmtId="4" fontId="104" fillId="0" borderId="25" xfId="2" applyNumberFormat="1" applyFont="1" applyFill="1" applyBorder="1" applyAlignment="1">
      <alignment vertical="center"/>
    </xf>
    <xf numFmtId="0" fontId="104" fillId="0" borderId="26" xfId="2" applyNumberFormat="1" applyFont="1" applyBorder="1" applyAlignment="1">
      <alignment vertical="center"/>
    </xf>
    <xf numFmtId="0" fontId="108" fillId="0" borderId="27" xfId="2" applyNumberFormat="1" applyFont="1" applyBorder="1" applyAlignment="1">
      <alignment horizontal="center" vertical="center"/>
    </xf>
    <xf numFmtId="0" fontId="108" fillId="0" borderId="27" xfId="2" applyNumberFormat="1" applyFont="1" applyBorder="1" applyAlignment="1">
      <alignment horizontal="left" vertical="center"/>
    </xf>
    <xf numFmtId="2" fontId="109" fillId="0" borderId="27" xfId="2" applyNumberFormat="1" applyFont="1" applyFill="1" applyBorder="1" applyAlignment="1">
      <alignment horizontal="center" vertical="center"/>
    </xf>
    <xf numFmtId="4" fontId="104" fillId="0" borderId="28" xfId="2" applyNumberFormat="1" applyFont="1" applyFill="1" applyBorder="1" applyAlignment="1">
      <alignment vertical="center"/>
    </xf>
    <xf numFmtId="0" fontId="110" fillId="0" borderId="20" xfId="2" applyNumberFormat="1" applyFont="1" applyFill="1" applyBorder="1" applyAlignment="1">
      <alignment horizontal="center" vertical="center"/>
    </xf>
    <xf numFmtId="0" fontId="111" fillId="0" borderId="0" xfId="2" applyNumberFormat="1" applyFont="1" applyBorder="1" applyAlignment="1">
      <alignment horizontal="center" vertical="center"/>
    </xf>
    <xf numFmtId="0" fontId="111" fillId="0" borderId="0" xfId="2" applyNumberFormat="1" applyFont="1" applyBorder="1" applyAlignment="1">
      <alignment horizontal="left" vertical="center"/>
    </xf>
    <xf numFmtId="2" fontId="112" fillId="0" borderId="0" xfId="2" applyNumberFormat="1" applyFont="1" applyFill="1" applyBorder="1" applyAlignment="1">
      <alignment horizontal="center" vertical="center"/>
    </xf>
    <xf numFmtId="4" fontId="111" fillId="0" borderId="25" xfId="2" applyNumberFormat="1" applyFont="1" applyFill="1" applyBorder="1" applyAlignment="1">
      <alignment horizontal="center" vertical="center"/>
    </xf>
    <xf numFmtId="0" fontId="110" fillId="0" borderId="20" xfId="2" applyNumberFormat="1" applyFont="1" applyBorder="1" applyAlignment="1">
      <alignment horizontal="center" vertical="center"/>
    </xf>
    <xf numFmtId="0" fontId="111" fillId="0" borderId="20" xfId="2" applyNumberFormat="1" applyFont="1" applyBorder="1" applyAlignment="1">
      <alignment horizontal="center" vertical="center"/>
    </xf>
    <xf numFmtId="2" fontId="113" fillId="0" borderId="0" xfId="2" applyNumberFormat="1" applyFont="1" applyFill="1" applyBorder="1" applyAlignment="1">
      <alignment horizontal="left" vertical="center"/>
    </xf>
    <xf numFmtId="2" fontId="113" fillId="0" borderId="0" xfId="2" applyNumberFormat="1" applyFont="1" applyFill="1" applyBorder="1" applyAlignment="1">
      <alignment horizontal="center" vertical="center"/>
    </xf>
    <xf numFmtId="0" fontId="111" fillId="0" borderId="25" xfId="2" applyNumberFormat="1" applyFont="1" applyFill="1" applyBorder="1" applyAlignment="1">
      <alignment horizontal="center" vertical="center"/>
    </xf>
    <xf numFmtId="2" fontId="113" fillId="0" borderId="25" xfId="2" applyNumberFormat="1" applyFont="1" applyFill="1" applyBorder="1" applyAlignment="1">
      <alignment horizontal="left" vertical="center"/>
    </xf>
    <xf numFmtId="0" fontId="112" fillId="0" borderId="25" xfId="2" applyNumberFormat="1" applyFont="1" applyFill="1" applyBorder="1" applyAlignment="1">
      <alignment horizontal="center" vertical="center"/>
    </xf>
    <xf numFmtId="4" fontId="112" fillId="0" borderId="25" xfId="2" applyNumberFormat="1" applyFont="1" applyFill="1" applyBorder="1" applyAlignment="1">
      <alignment horizontal="center" vertical="center"/>
    </xf>
    <xf numFmtId="0" fontId="111" fillId="0" borderId="0" xfId="2" applyFont="1" applyBorder="1" applyAlignment="1">
      <alignment horizontal="right" vertical="center"/>
    </xf>
    <xf numFmtId="0" fontId="110" fillId="0" borderId="0" xfId="2" applyNumberFormat="1" applyFont="1" applyFill="1" applyBorder="1" applyAlignment="1">
      <alignment horizontal="center" vertical="center"/>
    </xf>
    <xf numFmtId="0" fontId="110" fillId="0" borderId="0" xfId="2" applyNumberFormat="1" applyFont="1" applyBorder="1" applyAlignment="1">
      <alignment horizontal="center" vertical="center"/>
    </xf>
    <xf numFmtId="2" fontId="112" fillId="0" borderId="25" xfId="2" applyNumberFormat="1" applyFont="1" applyFill="1" applyBorder="1" applyAlignment="1">
      <alignment horizontal="center" vertical="center"/>
    </xf>
    <xf numFmtId="2" fontId="113" fillId="0" borderId="20" xfId="2" applyNumberFormat="1" applyFont="1" applyFill="1" applyBorder="1" applyAlignment="1">
      <alignment horizontal="center" vertical="center"/>
    </xf>
    <xf numFmtId="4" fontId="114" fillId="0" borderId="25" xfId="2" applyNumberFormat="1" applyFont="1" applyFill="1" applyBorder="1" applyAlignment="1">
      <alignment horizontal="center" vertical="center"/>
    </xf>
    <xf numFmtId="0" fontId="111" fillId="0" borderId="0" xfId="2" applyNumberFormat="1" applyFont="1" applyFill="1" applyBorder="1" applyAlignment="1">
      <alignment horizontal="center" vertical="center"/>
    </xf>
    <xf numFmtId="49" fontId="111" fillId="0" borderId="0" xfId="2" applyNumberFormat="1" applyFont="1" applyBorder="1" applyAlignment="1">
      <alignment horizontal="center" vertical="center"/>
    </xf>
    <xf numFmtId="0" fontId="111" fillId="0" borderId="0" xfId="2" applyNumberFormat="1" applyFont="1" applyFill="1" applyBorder="1" applyAlignment="1">
      <alignment horizontal="left" vertical="center"/>
    </xf>
    <xf numFmtId="0" fontId="112" fillId="0" borderId="25" xfId="2" applyNumberFormat="1" applyFont="1" applyFill="1" applyBorder="1" applyAlignment="1">
      <alignment horizontal="center" vertical="center" wrapText="1"/>
    </xf>
    <xf numFmtId="0" fontId="110" fillId="0" borderId="0" xfId="2" applyFont="1" applyFill="1" applyBorder="1" applyAlignment="1">
      <alignment vertical="center"/>
    </xf>
    <xf numFmtId="49" fontId="110" fillId="0" borderId="0" xfId="2" applyNumberFormat="1" applyFont="1" applyFill="1" applyBorder="1" applyAlignment="1">
      <alignment horizontal="center" vertical="center"/>
    </xf>
    <xf numFmtId="0" fontId="111" fillId="0" borderId="0" xfId="2" applyFont="1" applyFill="1" applyBorder="1" applyAlignment="1">
      <alignment horizontal="right" vertical="center"/>
    </xf>
    <xf numFmtId="49" fontId="110" fillId="0" borderId="0" xfId="2" applyNumberFormat="1" applyFont="1" applyBorder="1" applyAlignment="1">
      <alignment horizontal="center" vertical="center"/>
    </xf>
    <xf numFmtId="49" fontId="111" fillId="0" borderId="0" xfId="2" applyNumberFormat="1" applyFont="1" applyBorder="1" applyAlignment="1">
      <alignment horizontal="left" vertical="center"/>
    </xf>
    <xf numFmtId="0" fontId="114" fillId="0" borderId="25" xfId="2" applyNumberFormat="1" applyFont="1" applyFill="1" applyBorder="1" applyAlignment="1">
      <alignment horizontal="center" vertical="center"/>
    </xf>
    <xf numFmtId="0" fontId="94" fillId="0" borderId="20" xfId="2" applyNumberFormat="1" applyFont="1" applyFill="1" applyBorder="1" applyAlignment="1">
      <alignment horizontal="center" vertical="center"/>
    </xf>
    <xf numFmtId="4" fontId="106" fillId="0" borderId="25" xfId="2" applyNumberFormat="1" applyFont="1" applyFill="1" applyBorder="1" applyAlignment="1">
      <alignment horizontal="center" vertical="center"/>
    </xf>
    <xf numFmtId="2" fontId="106" fillId="0" borderId="0" xfId="2" applyNumberFormat="1" applyFont="1" applyFill="1" applyBorder="1" applyAlignment="1">
      <alignment horizontal="center" vertical="center"/>
    </xf>
    <xf numFmtId="0" fontId="94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104" fillId="0" borderId="20" xfId="2" applyNumberFormat="1" applyFont="1" applyFill="1" applyBorder="1" applyAlignment="1">
      <alignment horizontal="center" vertical="center"/>
    </xf>
    <xf numFmtId="2" fontId="108" fillId="0" borderId="0" xfId="2" applyNumberFormat="1" applyFont="1" applyFill="1" applyBorder="1" applyAlignment="1">
      <alignment horizontal="center" vertical="center"/>
    </xf>
    <xf numFmtId="4" fontId="104" fillId="0" borderId="25" xfId="2" applyNumberFormat="1" applyFont="1" applyFill="1" applyBorder="1" applyAlignment="1">
      <alignment horizontal="center" vertical="center"/>
    </xf>
    <xf numFmtId="0" fontId="104" fillId="0" borderId="20" xfId="2" applyNumberFormat="1" applyFont="1" applyBorder="1" applyAlignment="1">
      <alignment horizontal="center" vertical="center"/>
    </xf>
    <xf numFmtId="0" fontId="110" fillId="0" borderId="0" xfId="2" applyNumberFormat="1" applyFont="1" applyBorder="1" applyAlignment="1">
      <alignment horizontal="right" vertical="center"/>
    </xf>
    <xf numFmtId="0" fontId="110" fillId="0" borderId="0" xfId="2" applyNumberFormat="1" applyFont="1" applyBorder="1" applyAlignment="1">
      <alignment vertical="center"/>
    </xf>
    <xf numFmtId="2" fontId="111" fillId="0" borderId="0" xfId="2" applyNumberFormat="1" applyFont="1" applyFill="1" applyBorder="1" applyAlignment="1">
      <alignment horizontal="center" vertical="center"/>
    </xf>
    <xf numFmtId="0" fontId="110" fillId="0" borderId="17" xfId="2" applyNumberFormat="1" applyFont="1" applyFill="1" applyBorder="1" applyAlignment="1">
      <alignment horizontal="center" vertical="center"/>
    </xf>
    <xf numFmtId="0" fontId="110" fillId="0" borderId="18" xfId="2" applyNumberFormat="1" applyFont="1" applyFill="1" applyBorder="1" applyAlignment="1">
      <alignment horizontal="right" vertical="center"/>
    </xf>
    <xf numFmtId="0" fontId="110" fillId="0" borderId="18" xfId="2" applyNumberFormat="1" applyFont="1" applyFill="1" applyBorder="1" applyAlignment="1">
      <alignment horizontal="center" vertical="center"/>
    </xf>
    <xf numFmtId="2" fontId="111" fillId="0" borderId="18" xfId="2" applyNumberFormat="1" applyFont="1" applyFill="1" applyBorder="1" applyAlignment="1">
      <alignment horizontal="center" vertical="center"/>
    </xf>
    <xf numFmtId="4" fontId="111" fillId="0" borderId="29" xfId="2" applyNumberFormat="1" applyFont="1" applyFill="1" applyBorder="1" applyAlignment="1">
      <alignment horizontal="center" vertical="center"/>
    </xf>
    <xf numFmtId="0" fontId="117" fillId="0" borderId="0" xfId="0" applyFont="1" applyFill="1"/>
    <xf numFmtId="0" fontId="118" fillId="0" borderId="0" xfId="0" applyFont="1" applyFill="1"/>
    <xf numFmtId="0" fontId="111" fillId="0" borderId="0" xfId="2" applyNumberFormat="1" applyFont="1" applyFill="1" applyAlignment="1">
      <alignment vertical="center"/>
    </xf>
    <xf numFmtId="0" fontId="110" fillId="0" borderId="0" xfId="2" applyNumberFormat="1" applyFont="1" applyFill="1" applyBorder="1" applyAlignment="1">
      <alignment horizontal="right" vertical="center"/>
    </xf>
    <xf numFmtId="0" fontId="110" fillId="0" borderId="0" xfId="2" applyNumberFormat="1" applyFont="1" applyFill="1" applyBorder="1" applyAlignment="1">
      <alignment horizontal="left" vertical="center"/>
    </xf>
    <xf numFmtId="4" fontId="111" fillId="0" borderId="0" xfId="2" applyNumberFormat="1" applyFont="1" applyFill="1" applyAlignment="1">
      <alignment vertical="center"/>
    </xf>
    <xf numFmtId="0" fontId="117" fillId="0" borderId="0" xfId="0" applyFont="1" applyFill="1" applyAlignment="1">
      <alignment horizontal="center" vertical="center"/>
    </xf>
    <xf numFmtId="4" fontId="118" fillId="0" borderId="0" xfId="0" applyNumberFormat="1" applyFont="1" applyFill="1"/>
    <xf numFmtId="0" fontId="118" fillId="0" borderId="0" xfId="0" applyFont="1" applyFill="1" applyAlignment="1">
      <alignment vertical="center"/>
    </xf>
    <xf numFmtId="0" fontId="91" fillId="0" borderId="0" xfId="0" applyFont="1" applyFill="1" applyAlignment="1">
      <alignment horizontal="center" vertical="center" wrapText="1"/>
    </xf>
    <xf numFmtId="0" fontId="96" fillId="0" borderId="5" xfId="0" applyFont="1" applyFill="1" applyBorder="1" applyAlignment="1">
      <alignment horizontal="center"/>
    </xf>
    <xf numFmtId="2" fontId="113" fillId="0" borderId="0" xfId="2" applyNumberFormat="1" applyFont="1" applyFill="1" applyBorder="1" applyAlignment="1">
      <alignment horizontal="left" vertical="center" wrapText="1"/>
    </xf>
    <xf numFmtId="0" fontId="96" fillId="0" borderId="4" xfId="0" applyFont="1" applyFill="1" applyBorder="1" applyAlignment="1">
      <alignment horizontal="center"/>
    </xf>
    <xf numFmtId="0" fontId="96" fillId="0" borderId="30" xfId="0" applyFont="1" applyFill="1" applyBorder="1" applyAlignment="1" applyProtection="1">
      <alignment horizontal="center"/>
      <protection locked="0"/>
    </xf>
    <xf numFmtId="0" fontId="96" fillId="0" borderId="4" xfId="0" applyFont="1" applyFill="1" applyBorder="1" applyAlignment="1" applyProtection="1">
      <alignment horizontal="center"/>
      <protection locked="0"/>
    </xf>
    <xf numFmtId="4" fontId="96" fillId="0" borderId="3" xfId="3" applyNumberFormat="1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center" vertical="center"/>
    </xf>
    <xf numFmtId="0" fontId="91" fillId="0" borderId="0" xfId="0" applyFont="1" applyAlignment="1">
      <alignment vertical="center"/>
    </xf>
    <xf numFmtId="4" fontId="96" fillId="0" borderId="11" xfId="3" applyNumberFormat="1" applyFont="1" applyBorder="1" applyAlignment="1">
      <alignment horizontal="center" vertical="center" wrapText="1"/>
    </xf>
    <xf numFmtId="4" fontId="96" fillId="0" borderId="10" xfId="3" applyNumberFormat="1" applyFont="1" applyBorder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99" fillId="0" borderId="0" xfId="2" applyNumberFormat="1" applyFont="1" applyFill="1" applyAlignment="1">
      <alignment horizontal="center" vertical="center"/>
    </xf>
    <xf numFmtId="0" fontId="93" fillId="0" borderId="0" xfId="0" applyFont="1" applyFill="1" applyAlignment="1">
      <alignment horizontal="left" wrapText="1"/>
    </xf>
    <xf numFmtId="4" fontId="96" fillId="0" borderId="10" xfId="3" applyNumberFormat="1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/>
    </xf>
    <xf numFmtId="0" fontId="95" fillId="0" borderId="11" xfId="0" applyFont="1" applyFill="1" applyBorder="1" applyAlignment="1" applyProtection="1">
      <alignment horizontal="center"/>
      <protection locked="0"/>
    </xf>
    <xf numFmtId="0" fontId="110" fillId="0" borderId="0" xfId="89" applyNumberFormat="1" applyFont="1" applyFill="1" applyBorder="1" applyAlignment="1" applyProtection="1">
      <alignment horizontal="left" vertical="center"/>
    </xf>
    <xf numFmtId="0" fontId="105" fillId="0" borderId="0" xfId="89" applyNumberFormat="1" applyFont="1" applyFill="1" applyBorder="1" applyAlignment="1" applyProtection="1">
      <alignment horizontal="left" vertical="center"/>
    </xf>
    <xf numFmtId="0" fontId="110" fillId="0" borderId="0" xfId="89" applyNumberFormat="1" applyFont="1" applyBorder="1" applyAlignment="1" applyProtection="1">
      <alignment vertical="center"/>
    </xf>
    <xf numFmtId="49" fontId="110" fillId="0" borderId="0" xfId="89" applyNumberFormat="1" applyFont="1" applyBorder="1" applyAlignment="1" applyProtection="1">
      <alignment vertical="center"/>
    </xf>
    <xf numFmtId="0" fontId="110" fillId="0" borderId="0" xfId="89" applyNumberFormat="1" applyFont="1" applyFill="1" applyBorder="1" applyAlignment="1" applyProtection="1">
      <alignment vertical="center"/>
    </xf>
    <xf numFmtId="0" fontId="94" fillId="0" borderId="0" xfId="89" applyNumberFormat="1" applyFont="1" applyBorder="1" applyAlignment="1" applyProtection="1">
      <alignment vertical="center"/>
    </xf>
    <xf numFmtId="0" fontId="104" fillId="0" borderId="0" xfId="89" applyNumberFormat="1" applyFont="1" applyBorder="1" applyAlignment="1" applyProtection="1">
      <alignment vertical="center"/>
    </xf>
    <xf numFmtId="49" fontId="104" fillId="0" borderId="0" xfId="89" applyNumberFormat="1" applyFont="1" applyBorder="1" applyAlignment="1" applyProtection="1">
      <alignment vertical="center"/>
    </xf>
    <xf numFmtId="0" fontId="115" fillId="0" borderId="0" xfId="89" applyNumberFormat="1" applyFont="1" applyFill="1" applyAlignment="1" applyProtection="1">
      <alignment vertical="center"/>
    </xf>
    <xf numFmtId="0" fontId="115" fillId="0" borderId="0" xfId="89" applyNumberFormat="1" applyFont="1" applyAlignment="1" applyProtection="1">
      <alignment vertical="center"/>
    </xf>
    <xf numFmtId="0" fontId="116" fillId="0" borderId="0" xfId="89" applyNumberFormat="1" applyFont="1" applyFill="1" applyAlignment="1" applyProtection="1">
      <alignment vertical="center"/>
    </xf>
    <xf numFmtId="0" fontId="116" fillId="0" borderId="0" xfId="89" applyNumberFormat="1" applyFont="1" applyAlignment="1" applyProtection="1">
      <alignment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96" fillId="0" borderId="18" xfId="0" applyFont="1" applyFill="1" applyBorder="1" applyAlignment="1">
      <alignment horizontal="center" vertical="center"/>
    </xf>
    <xf numFmtId="0" fontId="96" fillId="0" borderId="32" xfId="0" applyFont="1" applyFill="1" applyBorder="1" applyAlignment="1">
      <alignment horizontal="center" vertical="center"/>
    </xf>
    <xf numFmtId="0" fontId="93" fillId="0" borderId="0" xfId="0" applyFont="1" applyFill="1" applyAlignment="1">
      <alignment horizontal="left" wrapText="1"/>
    </xf>
    <xf numFmtId="2" fontId="94" fillId="0" borderId="14" xfId="0" applyNumberFormat="1" applyFont="1" applyFill="1" applyBorder="1" applyAlignment="1" applyProtection="1">
      <alignment horizontal="center"/>
      <protection locked="0"/>
    </xf>
    <xf numFmtId="164" fontId="91" fillId="0" borderId="0" xfId="0" applyNumberFormat="1" applyFont="1" applyFill="1" applyBorder="1" applyAlignment="1">
      <alignment horizontal="center" vertical="top" wrapText="1"/>
    </xf>
    <xf numFmtId="164" fontId="91" fillId="0" borderId="0" xfId="0" applyNumberFormat="1" applyFont="1" applyBorder="1" applyAlignment="1">
      <alignment horizontal="left" vertical="center" wrapText="1"/>
    </xf>
    <xf numFmtId="0" fontId="91" fillId="0" borderId="0" xfId="0" applyFont="1" applyFill="1" applyAlignment="1">
      <alignment horizontal="center" wrapText="1"/>
    </xf>
    <xf numFmtId="0" fontId="103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99" fillId="0" borderId="0" xfId="2" applyNumberFormat="1" applyFont="1" applyFill="1" applyAlignment="1">
      <alignment horizontal="center" vertical="center"/>
    </xf>
    <xf numFmtId="164" fontId="100" fillId="0" borderId="0" xfId="0" applyNumberFormat="1" applyFont="1" applyBorder="1" applyAlignment="1">
      <alignment horizontal="center" vertical="center" wrapText="1"/>
    </xf>
    <xf numFmtId="0" fontId="99" fillId="0" borderId="0" xfId="2" applyNumberFormat="1" applyFont="1" applyFill="1" applyAlignment="1">
      <alignment horizontal="left" vertical="center"/>
    </xf>
    <xf numFmtId="0" fontId="99" fillId="0" borderId="0" xfId="2" applyNumberFormat="1" applyFont="1" applyFill="1" applyAlignment="1">
      <alignment horizontal="center" vertical="center" wrapText="1"/>
    </xf>
  </cellXfs>
  <cellStyles count="90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59 2" xfId="75"/>
    <cellStyle name="Обычный 2 4 3 2 2 6" xfId="12"/>
    <cellStyle name="Обычный 2 4 3 2 2 60" xfId="76"/>
    <cellStyle name="Обычный 2 4 3 2 2 61" xfId="77"/>
    <cellStyle name="Обычный 2 4 3 2 2 62" xfId="78"/>
    <cellStyle name="Обычный 2 4 3 2 2 63" xfId="79"/>
    <cellStyle name="Обычный 2 4 3 2 2 64" xfId="80"/>
    <cellStyle name="Обычный 2 4 3 2 2 65" xfId="81"/>
    <cellStyle name="Обычный 2 4 3 2 2 66" xfId="82"/>
    <cellStyle name="Обычный 2 4 3 2 2 67" xfId="83"/>
    <cellStyle name="Обычный 2 4 3 2 2 68" xfId="87"/>
    <cellStyle name="Обычный 2 4 3 2 2 69" xfId="84"/>
    <cellStyle name="Обычный 2 4 3 2 2 7" xfId="13"/>
    <cellStyle name="Обычный 2 4 3 2 2 70" xfId="85"/>
    <cellStyle name="Обычный 2 4 3 2 2 71" xfId="86"/>
    <cellStyle name="Обычный 2 4 3 2 2 72" xfId="88"/>
    <cellStyle name="Обычный 2 4 3 2 2 73" xfId="89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="40" zoomScaleNormal="60" zoomScaleSheetLayoutView="40" workbookViewId="0">
      <selection activeCell="A38" sqref="A38:XFD76"/>
    </sheetView>
  </sheetViews>
  <sheetFormatPr defaultRowHeight="18.75" x14ac:dyDescent="0.3"/>
  <cols>
    <col min="1" max="2" width="25.7109375" style="61" customWidth="1"/>
    <col min="3" max="3" width="15.7109375" style="61" customWidth="1"/>
    <col min="4" max="4" width="83.28515625" style="61" customWidth="1"/>
    <col min="5" max="5" width="25.7109375" style="61" customWidth="1"/>
    <col min="6" max="6" width="27.42578125" style="61" customWidth="1"/>
    <col min="7" max="7" width="22.7109375" style="61" customWidth="1"/>
    <col min="8" max="8" width="24.5703125" style="61" customWidth="1"/>
    <col min="9" max="9" width="36.5703125" style="61" customWidth="1"/>
    <col min="10" max="11" width="25.7109375" style="61" customWidth="1"/>
    <col min="12" max="12" width="15.7109375" style="61" customWidth="1"/>
    <col min="13" max="13" width="82.28515625" style="61" customWidth="1"/>
    <col min="14" max="14" width="25.7109375" style="61" customWidth="1"/>
    <col min="15" max="15" width="25.5703125" style="61" customWidth="1"/>
    <col min="16" max="16" width="26.42578125" style="61" customWidth="1"/>
    <col min="17" max="17" width="23.42578125" style="61" customWidth="1"/>
    <col min="18" max="18" width="40.42578125" style="61" customWidth="1"/>
  </cols>
  <sheetData>
    <row r="1" spans="1:18" s="4" customFormat="1" ht="30" customHeight="1" x14ac:dyDescent="0.55000000000000004">
      <c r="A1" s="1" t="s">
        <v>32</v>
      </c>
      <c r="B1" s="1"/>
      <c r="C1" s="2"/>
      <c r="D1" s="2"/>
      <c r="E1" s="3"/>
      <c r="F1" s="177" t="s">
        <v>33</v>
      </c>
      <c r="G1" s="177"/>
      <c r="H1" s="177"/>
      <c r="I1" s="177"/>
      <c r="J1" s="1" t="s">
        <v>32</v>
      </c>
      <c r="K1" s="1"/>
      <c r="L1" s="2"/>
      <c r="M1" s="2"/>
      <c r="N1" s="3"/>
      <c r="O1" s="177" t="s">
        <v>33</v>
      </c>
      <c r="P1" s="177"/>
      <c r="Q1" s="177"/>
      <c r="R1" s="177"/>
    </row>
    <row r="2" spans="1:18" s="4" customFormat="1" ht="42" customHeight="1" x14ac:dyDescent="0.55000000000000004">
      <c r="A2" s="1" t="s">
        <v>34</v>
      </c>
      <c r="B2" s="1"/>
      <c r="C2" s="5"/>
      <c r="D2" s="5"/>
      <c r="E2" s="3"/>
      <c r="F2" s="177"/>
      <c r="G2" s="177"/>
      <c r="H2" s="177"/>
      <c r="I2" s="177"/>
      <c r="J2" s="1" t="s">
        <v>34</v>
      </c>
      <c r="K2" s="1"/>
      <c r="L2" s="5"/>
      <c r="M2" s="5"/>
      <c r="N2" s="3"/>
      <c r="O2" s="177"/>
      <c r="P2" s="177"/>
      <c r="Q2" s="177"/>
      <c r="R2" s="177"/>
    </row>
    <row r="3" spans="1:18" s="4" customFormat="1" ht="42" customHeight="1" x14ac:dyDescent="0.55000000000000004">
      <c r="A3" s="2" t="s">
        <v>36</v>
      </c>
      <c r="B3" s="2"/>
      <c r="C3" s="2"/>
      <c r="D3" s="2"/>
      <c r="E3" s="3"/>
      <c r="F3" s="178" t="s">
        <v>35</v>
      </c>
      <c r="G3" s="178"/>
      <c r="H3" s="178"/>
      <c r="I3" s="178"/>
      <c r="J3" s="2" t="s">
        <v>36</v>
      </c>
      <c r="K3" s="2"/>
      <c r="L3" s="2"/>
      <c r="M3" s="2"/>
      <c r="N3" s="3"/>
      <c r="O3" s="178" t="s">
        <v>35</v>
      </c>
      <c r="P3" s="178"/>
      <c r="Q3" s="178"/>
      <c r="R3" s="178"/>
    </row>
    <row r="4" spans="1:18" s="4" customFormat="1" ht="30" customHeight="1" x14ac:dyDescent="0.55000000000000004">
      <c r="A4" s="2" t="s">
        <v>37</v>
      </c>
      <c r="B4" s="2"/>
      <c r="C4" s="2"/>
      <c r="D4" s="2"/>
      <c r="E4" s="3"/>
      <c r="F4" s="2" t="s">
        <v>37</v>
      </c>
      <c r="G4" s="2"/>
      <c r="H4" s="6"/>
      <c r="I4" s="6"/>
      <c r="J4" s="2" t="s">
        <v>37</v>
      </c>
      <c r="K4" s="2"/>
      <c r="L4" s="2"/>
      <c r="M4" s="2"/>
      <c r="N4" s="3"/>
      <c r="O4" s="2" t="s">
        <v>37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79" t="s">
        <v>38</v>
      </c>
      <c r="B6" s="179"/>
      <c r="C6" s="175" t="s">
        <v>39</v>
      </c>
      <c r="D6" s="175"/>
      <c r="E6" s="175"/>
      <c r="F6" s="175"/>
      <c r="G6" s="175"/>
      <c r="H6" s="175"/>
      <c r="I6" s="175"/>
      <c r="J6" s="179" t="s">
        <v>38</v>
      </c>
      <c r="K6" s="179"/>
      <c r="L6" s="175" t="s">
        <v>39</v>
      </c>
      <c r="M6" s="175"/>
      <c r="N6" s="175"/>
      <c r="O6" s="175"/>
      <c r="P6" s="175"/>
      <c r="Q6" s="175"/>
      <c r="R6" s="175"/>
    </row>
    <row r="7" spans="1:18" s="4" customFormat="1" ht="30" customHeight="1" x14ac:dyDescent="0.55000000000000004">
      <c r="A7" s="8"/>
      <c r="B7" s="8"/>
      <c r="C7" s="175" t="s">
        <v>40</v>
      </c>
      <c r="D7" s="175"/>
      <c r="E7" s="175"/>
      <c r="F7" s="175"/>
      <c r="G7" s="175"/>
      <c r="H7" s="175"/>
      <c r="I7" s="175"/>
      <c r="J7" s="8"/>
      <c r="K7" s="8"/>
      <c r="L7" s="175" t="s">
        <v>40</v>
      </c>
      <c r="M7" s="175"/>
      <c r="N7" s="175"/>
      <c r="O7" s="175"/>
      <c r="P7" s="175"/>
      <c r="Q7" s="175"/>
      <c r="R7" s="175"/>
    </row>
    <row r="8" spans="1:18" s="4" customFormat="1" ht="30" customHeight="1" x14ac:dyDescent="0.55000000000000004">
      <c r="A8" s="8"/>
      <c r="B8" s="8"/>
      <c r="C8" s="153"/>
      <c r="D8" s="153"/>
      <c r="E8" s="153"/>
      <c r="F8" s="153"/>
      <c r="G8" s="153"/>
      <c r="H8" s="153"/>
      <c r="I8" s="153"/>
      <c r="J8" s="8"/>
      <c r="K8" s="8"/>
      <c r="L8" s="153"/>
      <c r="M8" s="153"/>
      <c r="N8" s="153"/>
      <c r="O8" s="153"/>
      <c r="P8" s="153"/>
      <c r="Q8" s="153"/>
      <c r="R8" s="153"/>
    </row>
    <row r="9" spans="1:18" s="4" customFormat="1" ht="30" customHeight="1" x14ac:dyDescent="0.55000000000000004">
      <c r="A9" s="9" t="s">
        <v>41</v>
      </c>
      <c r="B9" s="9"/>
      <c r="C9" s="9"/>
      <c r="D9" s="9"/>
      <c r="E9" s="139" t="s">
        <v>42</v>
      </c>
      <c r="F9" s="9"/>
      <c r="G9" s="147">
        <v>31</v>
      </c>
      <c r="H9" s="9"/>
      <c r="I9" s="9"/>
      <c r="J9" s="9" t="s">
        <v>41</v>
      </c>
      <c r="K9" s="9"/>
      <c r="L9" s="9"/>
      <c r="M9" s="9"/>
      <c r="N9" s="139" t="s">
        <v>42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28</v>
      </c>
      <c r="B11" s="176" t="s">
        <v>27</v>
      </c>
      <c r="C11" s="176"/>
      <c r="D11" s="176"/>
      <c r="E11" s="176"/>
      <c r="F11" s="12" t="s">
        <v>26</v>
      </c>
      <c r="G11" s="12" t="s">
        <v>25</v>
      </c>
      <c r="H11" s="12" t="s">
        <v>24</v>
      </c>
      <c r="I11" s="13">
        <v>44708</v>
      </c>
      <c r="J11" s="11" t="s">
        <v>28</v>
      </c>
      <c r="K11" s="176" t="s">
        <v>27</v>
      </c>
      <c r="L11" s="176"/>
      <c r="M11" s="176"/>
      <c r="N11" s="176"/>
      <c r="O11" s="12" t="s">
        <v>26</v>
      </c>
      <c r="P11" s="12" t="s">
        <v>29</v>
      </c>
      <c r="Q11" s="12" t="s">
        <v>24</v>
      </c>
      <c r="R11" s="13">
        <f>I11</f>
        <v>44708</v>
      </c>
    </row>
    <row r="12" spans="1:18" s="18" customFormat="1" ht="35.25" customHeight="1" thickBot="1" x14ac:dyDescent="0.3">
      <c r="A12" s="15" t="s">
        <v>23</v>
      </c>
      <c r="B12" s="16" t="s">
        <v>22</v>
      </c>
      <c r="C12" s="16" t="s">
        <v>43</v>
      </c>
      <c r="D12" s="16" t="s">
        <v>21</v>
      </c>
      <c r="E12" s="16" t="s">
        <v>20</v>
      </c>
      <c r="F12" s="16" t="s">
        <v>19</v>
      </c>
      <c r="G12" s="16" t="s">
        <v>18</v>
      </c>
      <c r="H12" s="16" t="s">
        <v>17</v>
      </c>
      <c r="I12" s="17" t="s">
        <v>16</v>
      </c>
      <c r="J12" s="15" t="s">
        <v>23</v>
      </c>
      <c r="K12" s="16" t="s">
        <v>22</v>
      </c>
      <c r="L12" s="16" t="s">
        <v>43</v>
      </c>
      <c r="M12" s="16" t="s">
        <v>21</v>
      </c>
      <c r="N12" s="16" t="s">
        <v>20</v>
      </c>
      <c r="O12" s="16" t="s">
        <v>19</v>
      </c>
      <c r="P12" s="16" t="s">
        <v>18</v>
      </c>
      <c r="Q12" s="16" t="s">
        <v>17</v>
      </c>
      <c r="R12" s="17" t="s">
        <v>16</v>
      </c>
    </row>
    <row r="13" spans="1:18" s="25" customFormat="1" ht="30" customHeight="1" x14ac:dyDescent="0.4">
      <c r="A13" s="19" t="s">
        <v>15</v>
      </c>
      <c r="B13" s="20" t="s">
        <v>62</v>
      </c>
      <c r="C13" s="21">
        <v>12</v>
      </c>
      <c r="D13" s="22" t="s">
        <v>71</v>
      </c>
      <c r="E13" s="23" t="s">
        <v>8</v>
      </c>
      <c r="F13" s="24">
        <f>8.8/25*20</f>
        <v>7.0400000000000009</v>
      </c>
      <c r="G13" s="24">
        <f>11.5/25*20</f>
        <v>9.2000000000000011</v>
      </c>
      <c r="H13" s="24">
        <f>45.5/25*20</f>
        <v>36.4</v>
      </c>
      <c r="I13" s="154">
        <f>322.5/25*20</f>
        <v>258</v>
      </c>
      <c r="J13" s="19" t="s">
        <v>15</v>
      </c>
      <c r="K13" s="155" t="s">
        <v>72</v>
      </c>
      <c r="L13" s="156">
        <v>70</v>
      </c>
      <c r="M13" s="22" t="s">
        <v>73</v>
      </c>
      <c r="N13" s="23" t="s">
        <v>66</v>
      </c>
      <c r="O13" s="24">
        <f>8.8/25*22</f>
        <v>7.7440000000000007</v>
      </c>
      <c r="P13" s="24">
        <f>11.5/25*22</f>
        <v>10.120000000000001</v>
      </c>
      <c r="Q13" s="24">
        <f>45.5/25*22</f>
        <v>40.04</v>
      </c>
      <c r="R13" s="154">
        <f>322.5/25*22</f>
        <v>283.8</v>
      </c>
    </row>
    <row r="14" spans="1:18" s="25" customFormat="1" ht="33.75" customHeight="1" x14ac:dyDescent="0.25">
      <c r="A14" s="26"/>
      <c r="B14" s="34" t="s">
        <v>14</v>
      </c>
      <c r="C14" s="35">
        <f t="shared" ref="C14" si="0">C13</f>
        <v>12</v>
      </c>
      <c r="D14" s="29" t="s">
        <v>13</v>
      </c>
      <c r="E14" s="30" t="s">
        <v>12</v>
      </c>
      <c r="F14" s="31">
        <v>2.2999999999999998</v>
      </c>
      <c r="G14" s="31">
        <v>0.9</v>
      </c>
      <c r="H14" s="32">
        <v>14.9</v>
      </c>
      <c r="I14" s="33">
        <v>77</v>
      </c>
      <c r="J14" s="26"/>
      <c r="K14" s="34" t="s">
        <v>14</v>
      </c>
      <c r="L14" s="35">
        <f t="shared" ref="L14" si="1">L13</f>
        <v>70</v>
      </c>
      <c r="M14" s="29" t="s">
        <v>13</v>
      </c>
      <c r="N14" s="30" t="s">
        <v>12</v>
      </c>
      <c r="O14" s="31">
        <v>2.2999999999999998</v>
      </c>
      <c r="P14" s="31">
        <v>0.9</v>
      </c>
      <c r="Q14" s="32">
        <v>14.9</v>
      </c>
      <c r="R14" s="33">
        <v>77</v>
      </c>
    </row>
    <row r="15" spans="1:18" s="25" customFormat="1" ht="33.75" customHeight="1" x14ac:dyDescent="0.25">
      <c r="A15" s="26"/>
      <c r="B15" s="34" t="s">
        <v>1</v>
      </c>
      <c r="C15" s="35">
        <f>C14</f>
        <v>12</v>
      </c>
      <c r="D15" s="29" t="s">
        <v>74</v>
      </c>
      <c r="E15" s="30" t="s">
        <v>8</v>
      </c>
      <c r="F15" s="31">
        <v>0</v>
      </c>
      <c r="G15" s="31">
        <v>0</v>
      </c>
      <c r="H15" s="32">
        <v>10</v>
      </c>
      <c r="I15" s="33">
        <v>40</v>
      </c>
      <c r="J15" s="26"/>
      <c r="K15" s="34" t="s">
        <v>1</v>
      </c>
      <c r="L15" s="35">
        <f>L14</f>
        <v>70</v>
      </c>
      <c r="M15" s="29" t="s">
        <v>74</v>
      </c>
      <c r="N15" s="30" t="s">
        <v>8</v>
      </c>
      <c r="O15" s="31">
        <v>0</v>
      </c>
      <c r="P15" s="31">
        <v>0</v>
      </c>
      <c r="Q15" s="32">
        <v>10</v>
      </c>
      <c r="R15" s="33">
        <v>40</v>
      </c>
    </row>
    <row r="16" spans="1:18" s="25" customFormat="1" ht="33.75" customHeight="1" x14ac:dyDescent="0.25">
      <c r="A16" s="26"/>
      <c r="B16" s="34" t="s">
        <v>67</v>
      </c>
      <c r="C16" s="35">
        <f>C15</f>
        <v>12</v>
      </c>
      <c r="D16" s="29" t="s">
        <v>68</v>
      </c>
      <c r="E16" s="30" t="s">
        <v>69</v>
      </c>
      <c r="F16" s="31">
        <f>2.3*2</f>
        <v>4.5999999999999996</v>
      </c>
      <c r="G16" s="31">
        <f>2.9*2</f>
        <v>5.8</v>
      </c>
      <c r="H16" s="32">
        <v>0</v>
      </c>
      <c r="I16" s="33">
        <f>35*2</f>
        <v>70</v>
      </c>
      <c r="J16" s="26"/>
      <c r="K16" s="34" t="s">
        <v>67</v>
      </c>
      <c r="L16" s="35">
        <f>L15</f>
        <v>70</v>
      </c>
      <c r="M16" s="29" t="s">
        <v>68</v>
      </c>
      <c r="N16" s="30" t="s">
        <v>69</v>
      </c>
      <c r="O16" s="31">
        <f>2.3*2</f>
        <v>4.5999999999999996</v>
      </c>
      <c r="P16" s="31">
        <f>2.9*2</f>
        <v>5.8</v>
      </c>
      <c r="Q16" s="32">
        <v>0</v>
      </c>
      <c r="R16" s="33">
        <f>35*2</f>
        <v>70</v>
      </c>
    </row>
    <row r="17" spans="1:18" s="25" customFormat="1" ht="33.75" customHeight="1" x14ac:dyDescent="0.4">
      <c r="A17" s="26"/>
      <c r="B17" s="27"/>
      <c r="C17" s="28"/>
      <c r="D17" s="29"/>
      <c r="E17" s="30"/>
      <c r="F17" s="31"/>
      <c r="G17" s="31"/>
      <c r="H17" s="32"/>
      <c r="I17" s="33"/>
      <c r="J17" s="26"/>
      <c r="K17" s="27"/>
      <c r="L17" s="28"/>
      <c r="M17" s="29"/>
      <c r="N17" s="30"/>
      <c r="O17" s="31"/>
      <c r="P17" s="31"/>
      <c r="Q17" s="32"/>
      <c r="R17" s="33"/>
    </row>
    <row r="18" spans="1:18" s="25" customFormat="1" ht="33.75" customHeight="1" x14ac:dyDescent="0.4">
      <c r="A18" s="26"/>
      <c r="B18" s="27"/>
      <c r="C18" s="28"/>
      <c r="D18" s="29"/>
      <c r="E18" s="30"/>
      <c r="F18" s="32"/>
      <c r="G18" s="32"/>
      <c r="H18" s="32"/>
      <c r="I18" s="37"/>
      <c r="J18" s="36"/>
      <c r="K18" s="27"/>
      <c r="L18" s="28"/>
      <c r="M18" s="29"/>
      <c r="N18" s="30"/>
      <c r="O18" s="32"/>
      <c r="P18" s="32"/>
      <c r="Q18" s="32"/>
      <c r="R18" s="37"/>
    </row>
    <row r="19" spans="1:18" s="25" customFormat="1" ht="36" customHeight="1" thickBot="1" x14ac:dyDescent="0.3">
      <c r="A19" s="38"/>
      <c r="B19" s="39"/>
      <c r="C19" s="40"/>
      <c r="D19" s="41"/>
      <c r="E19" s="42"/>
      <c r="F19" s="43"/>
      <c r="G19" s="43"/>
      <c r="H19" s="43"/>
      <c r="I19" s="44"/>
      <c r="J19" s="45"/>
      <c r="K19" s="39"/>
      <c r="L19" s="40"/>
      <c r="M19" s="41"/>
      <c r="N19" s="42"/>
      <c r="O19" s="43"/>
      <c r="P19" s="43"/>
      <c r="Q19" s="43"/>
      <c r="R19" s="44"/>
    </row>
    <row r="20" spans="1:18" s="25" customFormat="1" ht="36" customHeight="1" thickBot="1" x14ac:dyDescent="0.3">
      <c r="A20" s="169" t="s">
        <v>0</v>
      </c>
      <c r="B20" s="170"/>
      <c r="C20" s="171"/>
      <c r="D20" s="46"/>
      <c r="E20" s="47"/>
      <c r="F20" s="48">
        <f>SUM(F13:F19)</f>
        <v>13.94</v>
      </c>
      <c r="G20" s="48">
        <f t="shared" ref="G20:I20" si="2">SUM(G13:G19)</f>
        <v>15.900000000000002</v>
      </c>
      <c r="H20" s="48">
        <f t="shared" si="2"/>
        <v>61.3</v>
      </c>
      <c r="I20" s="49">
        <f t="shared" si="2"/>
        <v>445</v>
      </c>
      <c r="J20" s="169" t="s">
        <v>0</v>
      </c>
      <c r="K20" s="170"/>
      <c r="L20" s="171"/>
      <c r="M20" s="46"/>
      <c r="N20" s="47"/>
      <c r="O20" s="48">
        <f>SUM(O13:O19)</f>
        <v>14.644</v>
      </c>
      <c r="P20" s="48">
        <f t="shared" ref="P20:R20" si="3">SUM(P13:P19)</f>
        <v>16.82</v>
      </c>
      <c r="Q20" s="48">
        <f t="shared" si="3"/>
        <v>64.94</v>
      </c>
      <c r="R20" s="49">
        <f t="shared" si="3"/>
        <v>470.8</v>
      </c>
    </row>
    <row r="21" spans="1:18" s="25" customFormat="1" ht="66" customHeight="1" x14ac:dyDescent="0.25">
      <c r="A21" s="19" t="s">
        <v>11</v>
      </c>
      <c r="B21" s="20" t="s">
        <v>75</v>
      </c>
      <c r="C21" s="21">
        <v>12</v>
      </c>
      <c r="D21" s="22" t="s">
        <v>76</v>
      </c>
      <c r="E21" s="23" t="s">
        <v>31</v>
      </c>
      <c r="F21" s="148">
        <v>1.2</v>
      </c>
      <c r="G21" s="148">
        <v>8.1999999999999993</v>
      </c>
      <c r="H21" s="24">
        <v>6.4</v>
      </c>
      <c r="I21" s="149">
        <v>104</v>
      </c>
      <c r="J21" s="146" t="s">
        <v>11</v>
      </c>
      <c r="K21" s="20" t="s">
        <v>75</v>
      </c>
      <c r="L21" s="21">
        <v>74</v>
      </c>
      <c r="M21" s="22" t="s">
        <v>76</v>
      </c>
      <c r="N21" s="23" t="s">
        <v>31</v>
      </c>
      <c r="O21" s="148">
        <v>1.2</v>
      </c>
      <c r="P21" s="148">
        <v>8.1999999999999993</v>
      </c>
      <c r="Q21" s="24">
        <v>6.4</v>
      </c>
      <c r="R21" s="149">
        <v>104</v>
      </c>
    </row>
    <row r="22" spans="1:18" s="50" customFormat="1" ht="67.5" customHeight="1" x14ac:dyDescent="0.25">
      <c r="A22" s="26"/>
      <c r="B22" s="34" t="s">
        <v>10</v>
      </c>
      <c r="C22" s="35">
        <f t="shared" ref="C22:C27" si="4">C21</f>
        <v>12</v>
      </c>
      <c r="D22" s="29" t="s">
        <v>77</v>
      </c>
      <c r="E22" s="30" t="s">
        <v>30</v>
      </c>
      <c r="F22" s="32">
        <v>5</v>
      </c>
      <c r="G22" s="32">
        <v>1.7</v>
      </c>
      <c r="H22" s="32">
        <v>10.199999999999999</v>
      </c>
      <c r="I22" s="37">
        <v>81</v>
      </c>
      <c r="J22" s="36"/>
      <c r="K22" s="34" t="s">
        <v>10</v>
      </c>
      <c r="L22" s="35">
        <f t="shared" ref="L22:L27" si="5">L21</f>
        <v>74</v>
      </c>
      <c r="M22" s="29" t="s">
        <v>77</v>
      </c>
      <c r="N22" s="30" t="s">
        <v>30</v>
      </c>
      <c r="O22" s="32">
        <v>5</v>
      </c>
      <c r="P22" s="32">
        <v>1.7</v>
      </c>
      <c r="Q22" s="32">
        <v>10.199999999999999</v>
      </c>
      <c r="R22" s="37">
        <v>81</v>
      </c>
    </row>
    <row r="23" spans="1:18" s="52" customFormat="1" ht="30" customHeight="1" x14ac:dyDescent="0.4">
      <c r="A23" s="51"/>
      <c r="B23" s="27" t="s">
        <v>9</v>
      </c>
      <c r="C23" s="28">
        <f t="shared" si="4"/>
        <v>12</v>
      </c>
      <c r="D23" s="29" t="s">
        <v>78</v>
      </c>
      <c r="E23" s="30" t="s">
        <v>79</v>
      </c>
      <c r="F23" s="31">
        <v>16.5</v>
      </c>
      <c r="G23" s="31">
        <v>4</v>
      </c>
      <c r="H23" s="31">
        <v>3</v>
      </c>
      <c r="I23" s="33">
        <v>114</v>
      </c>
      <c r="J23" s="51"/>
      <c r="K23" s="27" t="s">
        <v>9</v>
      </c>
      <c r="L23" s="28">
        <f t="shared" si="5"/>
        <v>74</v>
      </c>
      <c r="M23" s="29" t="s">
        <v>78</v>
      </c>
      <c r="N23" s="30" t="s">
        <v>80</v>
      </c>
      <c r="O23" s="31">
        <f>16.5/5*6</f>
        <v>19.799999999999997</v>
      </c>
      <c r="P23" s="31">
        <f>4/5*6</f>
        <v>4.8000000000000007</v>
      </c>
      <c r="Q23" s="31">
        <f>3/5*6</f>
        <v>3.5999999999999996</v>
      </c>
      <c r="R23" s="33">
        <f>114/5*6</f>
        <v>136.80000000000001</v>
      </c>
    </row>
    <row r="24" spans="1:18" s="52" customFormat="1" ht="30" customHeight="1" x14ac:dyDescent="0.4">
      <c r="A24" s="51"/>
      <c r="B24" s="34" t="s">
        <v>81</v>
      </c>
      <c r="C24" s="35">
        <f t="shared" si="4"/>
        <v>12</v>
      </c>
      <c r="D24" s="29" t="s">
        <v>82</v>
      </c>
      <c r="E24" s="30" t="s">
        <v>83</v>
      </c>
      <c r="F24" s="31">
        <f>5.2/15*18</f>
        <v>6.24</v>
      </c>
      <c r="G24" s="31">
        <f>4.8/15*18</f>
        <v>5.76</v>
      </c>
      <c r="H24" s="32">
        <f>31.4/15*18</f>
        <v>37.68</v>
      </c>
      <c r="I24" s="33">
        <f>189/15*18</f>
        <v>226.79999999999998</v>
      </c>
      <c r="J24" s="36"/>
      <c r="K24" s="34" t="s">
        <v>81</v>
      </c>
      <c r="L24" s="35">
        <f t="shared" si="5"/>
        <v>74</v>
      </c>
      <c r="M24" s="29" t="s">
        <v>82</v>
      </c>
      <c r="N24" s="30" t="s">
        <v>83</v>
      </c>
      <c r="O24" s="31">
        <f>5.2/15*18</f>
        <v>6.24</v>
      </c>
      <c r="P24" s="31">
        <f>4.8/15*18</f>
        <v>5.76</v>
      </c>
      <c r="Q24" s="32">
        <f>31.4/15*18</f>
        <v>37.68</v>
      </c>
      <c r="R24" s="33">
        <f>189/15*18</f>
        <v>226.79999999999998</v>
      </c>
    </row>
    <row r="25" spans="1:18" s="25" customFormat="1" ht="33.75" customHeight="1" x14ac:dyDescent="0.25">
      <c r="A25" s="26"/>
      <c r="B25" s="34" t="s">
        <v>1</v>
      </c>
      <c r="C25" s="35">
        <f t="shared" si="4"/>
        <v>12</v>
      </c>
      <c r="D25" s="29" t="s">
        <v>58</v>
      </c>
      <c r="E25" s="30" t="s">
        <v>8</v>
      </c>
      <c r="F25" s="31">
        <v>0</v>
      </c>
      <c r="G25" s="31">
        <v>0</v>
      </c>
      <c r="H25" s="32">
        <v>10</v>
      </c>
      <c r="I25" s="33">
        <v>40</v>
      </c>
      <c r="J25" s="36"/>
      <c r="K25" s="34" t="s">
        <v>1</v>
      </c>
      <c r="L25" s="35">
        <f t="shared" si="5"/>
        <v>74</v>
      </c>
      <c r="M25" s="29" t="s">
        <v>58</v>
      </c>
      <c r="N25" s="30" t="s">
        <v>8</v>
      </c>
      <c r="O25" s="31">
        <v>0</v>
      </c>
      <c r="P25" s="31">
        <v>0</v>
      </c>
      <c r="Q25" s="32">
        <v>10</v>
      </c>
      <c r="R25" s="33">
        <v>40</v>
      </c>
    </row>
    <row r="26" spans="1:18" s="53" customFormat="1" ht="33.75" customHeight="1" x14ac:dyDescent="0.25">
      <c r="A26" s="26"/>
      <c r="B26" s="34" t="s">
        <v>7</v>
      </c>
      <c r="C26" s="35">
        <f t="shared" si="4"/>
        <v>12</v>
      </c>
      <c r="D26" s="29" t="s">
        <v>6</v>
      </c>
      <c r="E26" s="30" t="s">
        <v>3</v>
      </c>
      <c r="F26" s="31">
        <v>2.5</v>
      </c>
      <c r="G26" s="31">
        <v>0.4</v>
      </c>
      <c r="H26" s="32">
        <v>10.8</v>
      </c>
      <c r="I26" s="33">
        <v>57</v>
      </c>
      <c r="J26" s="26"/>
      <c r="K26" s="34" t="s">
        <v>7</v>
      </c>
      <c r="L26" s="35">
        <f t="shared" si="5"/>
        <v>74</v>
      </c>
      <c r="M26" s="29" t="s">
        <v>6</v>
      </c>
      <c r="N26" s="30" t="s">
        <v>3</v>
      </c>
      <c r="O26" s="31">
        <v>2.5</v>
      </c>
      <c r="P26" s="31">
        <v>0.4</v>
      </c>
      <c r="Q26" s="32">
        <v>10.8</v>
      </c>
      <c r="R26" s="33">
        <v>57</v>
      </c>
    </row>
    <row r="27" spans="1:18" s="53" customFormat="1" ht="33.75" customHeight="1" x14ac:dyDescent="0.25">
      <c r="A27" s="26"/>
      <c r="B27" s="34" t="s">
        <v>5</v>
      </c>
      <c r="C27" s="35">
        <f t="shared" si="4"/>
        <v>12</v>
      </c>
      <c r="D27" s="29" t="s">
        <v>4</v>
      </c>
      <c r="E27" s="30" t="s">
        <v>3</v>
      </c>
      <c r="F27" s="31">
        <v>2.5</v>
      </c>
      <c r="G27" s="31">
        <v>0.8</v>
      </c>
      <c r="H27" s="32">
        <v>14.1</v>
      </c>
      <c r="I27" s="33">
        <v>74</v>
      </c>
      <c r="J27" s="26"/>
      <c r="K27" s="34" t="s">
        <v>5</v>
      </c>
      <c r="L27" s="35">
        <f t="shared" si="5"/>
        <v>74</v>
      </c>
      <c r="M27" s="29" t="s">
        <v>4</v>
      </c>
      <c r="N27" s="30" t="s">
        <v>3</v>
      </c>
      <c r="O27" s="31">
        <v>2.5</v>
      </c>
      <c r="P27" s="31">
        <v>0.8</v>
      </c>
      <c r="Q27" s="32">
        <v>14.1</v>
      </c>
      <c r="R27" s="33">
        <v>74</v>
      </c>
    </row>
    <row r="28" spans="1:18" s="25" customFormat="1" ht="30" customHeight="1" thickBot="1" x14ac:dyDescent="0.3">
      <c r="A28" s="38"/>
      <c r="B28" s="39"/>
      <c r="C28" s="40"/>
      <c r="D28" s="41"/>
      <c r="E28" s="42"/>
      <c r="F28" s="43"/>
      <c r="G28" s="43"/>
      <c r="H28" s="54"/>
      <c r="I28" s="44"/>
      <c r="J28" s="45"/>
      <c r="K28" s="39"/>
      <c r="L28" s="40"/>
      <c r="M28" s="41"/>
      <c r="N28" s="42"/>
      <c r="O28" s="43"/>
      <c r="P28" s="43"/>
      <c r="Q28" s="54"/>
      <c r="R28" s="44"/>
    </row>
    <row r="29" spans="1:18" s="25" customFormat="1" ht="30" customHeight="1" thickBot="1" x14ac:dyDescent="0.3">
      <c r="A29" s="172" t="s">
        <v>0</v>
      </c>
      <c r="B29" s="173"/>
      <c r="C29" s="174"/>
      <c r="D29" s="55"/>
      <c r="E29" s="56"/>
      <c r="F29" s="57">
        <f>SUM(F21:F28)</f>
        <v>33.94</v>
      </c>
      <c r="G29" s="57">
        <f>SUM(G21:G28)</f>
        <v>20.859999999999996</v>
      </c>
      <c r="H29" s="57">
        <f>SUM(H21:H28)</f>
        <v>92.179999999999993</v>
      </c>
      <c r="I29" s="58">
        <f>SUM(I21:I28)</f>
        <v>696.8</v>
      </c>
      <c r="J29" s="172" t="s">
        <v>0</v>
      </c>
      <c r="K29" s="173"/>
      <c r="L29" s="174"/>
      <c r="M29" s="55"/>
      <c r="N29" s="56"/>
      <c r="O29" s="57">
        <f>SUM(O21:O28)</f>
        <v>37.239999999999995</v>
      </c>
      <c r="P29" s="57">
        <f>SUM(P21:P28)</f>
        <v>21.66</v>
      </c>
      <c r="Q29" s="57">
        <f>SUM(Q21:Q28)</f>
        <v>92.779999999999987</v>
      </c>
      <c r="R29" s="58">
        <f>SUM(R21:R28)</f>
        <v>719.6</v>
      </c>
    </row>
    <row r="30" spans="1:18" s="25" customFormat="1" ht="30" customHeight="1" x14ac:dyDescent="0.25">
      <c r="A30" s="19" t="s">
        <v>2</v>
      </c>
      <c r="B30" s="20" t="s">
        <v>64</v>
      </c>
      <c r="C30" s="21">
        <v>11</v>
      </c>
      <c r="D30" s="22" t="s">
        <v>65</v>
      </c>
      <c r="E30" s="23" t="s">
        <v>8</v>
      </c>
      <c r="F30" s="148">
        <v>0.6</v>
      </c>
      <c r="G30" s="148"/>
      <c r="H30" s="24">
        <v>33</v>
      </c>
      <c r="I30" s="149">
        <v>136</v>
      </c>
      <c r="J30" s="19" t="s">
        <v>2</v>
      </c>
      <c r="K30" s="20" t="s">
        <v>64</v>
      </c>
      <c r="L30" s="21">
        <v>5</v>
      </c>
      <c r="M30" s="22" t="s">
        <v>65</v>
      </c>
      <c r="N30" s="23" t="s">
        <v>8</v>
      </c>
      <c r="O30" s="148">
        <v>0.6</v>
      </c>
      <c r="P30" s="148"/>
      <c r="Q30" s="24">
        <v>33</v>
      </c>
      <c r="R30" s="149">
        <v>136</v>
      </c>
    </row>
    <row r="31" spans="1:18" s="52" customFormat="1" ht="30" customHeight="1" x14ac:dyDescent="0.4">
      <c r="A31" s="51"/>
      <c r="B31" s="27" t="s">
        <v>60</v>
      </c>
      <c r="C31" s="28">
        <f>C30</f>
        <v>11</v>
      </c>
      <c r="D31" s="29" t="s">
        <v>84</v>
      </c>
      <c r="E31" s="30" t="s">
        <v>31</v>
      </c>
      <c r="F31" s="32">
        <f>2.9/10*8</f>
        <v>2.3199999999999998</v>
      </c>
      <c r="G31" s="32">
        <f>9.1/10*8</f>
        <v>7.2799999999999994</v>
      </c>
      <c r="H31" s="32">
        <f>17.9/10*8</f>
        <v>14.319999999999999</v>
      </c>
      <c r="I31" s="37">
        <f>164.5/10*8</f>
        <v>131.6</v>
      </c>
      <c r="J31" s="51"/>
      <c r="K31" s="27" t="s">
        <v>60</v>
      </c>
      <c r="L31" s="28">
        <f>L30</f>
        <v>5</v>
      </c>
      <c r="M31" s="29" t="s">
        <v>84</v>
      </c>
      <c r="N31" s="30" t="s">
        <v>85</v>
      </c>
      <c r="O31" s="32">
        <f>2.9</f>
        <v>2.9</v>
      </c>
      <c r="P31" s="32">
        <f>9.1</f>
        <v>9.1</v>
      </c>
      <c r="Q31" s="32">
        <f>17.9</f>
        <v>17.899999999999999</v>
      </c>
      <c r="R31" s="37">
        <f>164.5</f>
        <v>164.5</v>
      </c>
    </row>
    <row r="32" spans="1:18" s="52" customFormat="1" ht="30" customHeight="1" thickBot="1" x14ac:dyDescent="0.45">
      <c r="A32" s="140"/>
      <c r="B32" s="142"/>
      <c r="C32" s="143"/>
      <c r="D32" s="41"/>
      <c r="E32" s="42"/>
      <c r="F32" s="43"/>
      <c r="G32" s="43"/>
      <c r="H32" s="54"/>
      <c r="I32" s="44"/>
      <c r="J32" s="140"/>
      <c r="K32" s="142"/>
      <c r="L32" s="144"/>
      <c r="M32" s="41"/>
      <c r="N32" s="42"/>
      <c r="O32" s="54"/>
      <c r="P32" s="54"/>
      <c r="Q32" s="54"/>
      <c r="R32" s="145"/>
    </row>
    <row r="33" spans="1:18" s="25" customFormat="1" ht="30" customHeight="1" thickBot="1" x14ac:dyDescent="0.3">
      <c r="A33" s="172" t="s">
        <v>0</v>
      </c>
      <c r="B33" s="173"/>
      <c r="C33" s="174"/>
      <c r="D33" s="55"/>
      <c r="E33" s="56"/>
      <c r="F33" s="57">
        <f>SUM(F30:F32)</f>
        <v>2.92</v>
      </c>
      <c r="G33" s="57">
        <f>SUM(G30:G32)</f>
        <v>7.2799999999999994</v>
      </c>
      <c r="H33" s="57">
        <f>SUM(H30:H32)</f>
        <v>47.32</v>
      </c>
      <c r="I33" s="58">
        <f>SUM(I30:I32)</f>
        <v>267.60000000000002</v>
      </c>
      <c r="J33" s="172" t="s">
        <v>0</v>
      </c>
      <c r="K33" s="173"/>
      <c r="L33" s="174"/>
      <c r="M33" s="55"/>
      <c r="N33" s="56"/>
      <c r="O33" s="57">
        <f>SUM(O30:O32)</f>
        <v>3.5</v>
      </c>
      <c r="P33" s="57">
        <f>SUM(P30:P32)</f>
        <v>9.1</v>
      </c>
      <c r="Q33" s="57">
        <f>SUM(Q30:Q32)</f>
        <v>50.9</v>
      </c>
      <c r="R33" s="58">
        <f>SUM(R30:R32)</f>
        <v>300.5</v>
      </c>
    </row>
    <row r="34" spans="1:18" s="50" customFormat="1" ht="24.9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1:18" s="136" customFormat="1" ht="24.95" customHeight="1" x14ac:dyDescent="0.5">
      <c r="A35" s="130"/>
      <c r="B35" s="131"/>
      <c r="C35" s="131"/>
      <c r="D35" s="133" t="s">
        <v>44</v>
      </c>
      <c r="E35" s="98"/>
      <c r="F35" s="134" t="s">
        <v>45</v>
      </c>
      <c r="G35" s="134"/>
      <c r="H35" s="135"/>
      <c r="I35" s="130"/>
      <c r="J35" s="130"/>
      <c r="K35" s="131"/>
      <c r="L35" s="131"/>
      <c r="M35" s="133" t="s">
        <v>44</v>
      </c>
      <c r="N35" s="98"/>
      <c r="O35" s="134" t="s">
        <v>45</v>
      </c>
      <c r="P35" s="134"/>
      <c r="Q35" s="132"/>
      <c r="R35" s="130"/>
    </row>
    <row r="36" spans="1:18" s="138" customFormat="1" ht="24.95" customHeight="1" x14ac:dyDescent="0.5">
      <c r="A36" s="130"/>
      <c r="B36" s="131"/>
      <c r="C36" s="131"/>
      <c r="D36" s="133"/>
      <c r="E36" s="98"/>
      <c r="F36" s="134"/>
      <c r="G36" s="134"/>
      <c r="H36" s="137"/>
      <c r="I36" s="131"/>
      <c r="J36" s="130"/>
      <c r="K36" s="131"/>
      <c r="L36" s="131"/>
      <c r="M36" s="133"/>
      <c r="N36" s="98"/>
      <c r="O36" s="134"/>
      <c r="P36" s="134"/>
      <c r="Q36" s="137"/>
      <c r="R36" s="131"/>
    </row>
    <row r="37" spans="1:18" s="131" customFormat="1" ht="24.95" customHeight="1" x14ac:dyDescent="0.5">
      <c r="A37" s="130"/>
      <c r="D37" s="133" t="s">
        <v>46</v>
      </c>
      <c r="E37" s="98"/>
      <c r="F37" s="157" t="s">
        <v>61</v>
      </c>
      <c r="G37" s="157"/>
      <c r="J37" s="130"/>
      <c r="M37" s="133" t="s">
        <v>46</v>
      </c>
      <c r="N37" s="98"/>
      <c r="O37" s="157" t="s">
        <v>61</v>
      </c>
      <c r="P37" s="157"/>
    </row>
  </sheetData>
  <mergeCells count="18">
    <mergeCell ref="C7:I7"/>
    <mergeCell ref="L7:R7"/>
    <mergeCell ref="B11:E11"/>
    <mergeCell ref="K11:N11"/>
    <mergeCell ref="F1:I2"/>
    <mergeCell ref="O1:R2"/>
    <mergeCell ref="F3:I3"/>
    <mergeCell ref="O3:R3"/>
    <mergeCell ref="A6:B6"/>
    <mergeCell ref="C6:I6"/>
    <mergeCell ref="J6:K6"/>
    <mergeCell ref="L6:R6"/>
    <mergeCell ref="A20:C20"/>
    <mergeCell ref="J20:L20"/>
    <mergeCell ref="A29:C29"/>
    <mergeCell ref="J29:L29"/>
    <mergeCell ref="A33:C33"/>
    <mergeCell ref="J33:L33"/>
  </mergeCells>
  <pageMargins left="0.7" right="0.7" top="0.75" bottom="0.75" header="0.3" footer="0.3"/>
  <pageSetup paperSize="9" scale="38" orientation="landscape" r:id="rId1"/>
  <colBreaks count="1" manualBreakCount="1">
    <brk id="9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7" zoomScale="40" zoomScaleNormal="40" zoomScaleSheetLayoutView="40" workbookViewId="0">
      <selection activeCell="E20" sqref="E20"/>
    </sheetView>
  </sheetViews>
  <sheetFormatPr defaultRowHeight="23.25" x14ac:dyDescent="0.25"/>
  <cols>
    <col min="1" max="1" width="5.28515625" style="167" customWidth="1"/>
    <col min="2" max="2" width="90.28515625" style="168" customWidth="1"/>
    <col min="3" max="3" width="20" style="168" customWidth="1"/>
    <col min="4" max="4" width="11.7109375" style="168" customWidth="1"/>
    <col min="5" max="6" width="60.7109375" style="167" customWidth="1"/>
    <col min="7" max="7" width="5.7109375" style="168" customWidth="1"/>
    <col min="8" max="8" width="95.7109375" style="168" customWidth="1"/>
    <col min="9" max="9" width="18.5703125" style="168" customWidth="1"/>
    <col min="10" max="10" width="12" style="168" customWidth="1"/>
    <col min="11" max="11" width="60.7109375" style="167" customWidth="1"/>
    <col min="12" max="12" width="55" style="167" customWidth="1"/>
  </cols>
  <sheetData>
    <row r="1" spans="1:12" ht="33.75" customHeight="1" x14ac:dyDescent="0.25">
      <c r="A1" s="183" t="s">
        <v>32</v>
      </c>
      <c r="B1" s="183"/>
      <c r="C1" s="152"/>
      <c r="D1" s="152"/>
      <c r="E1" s="184" t="s">
        <v>33</v>
      </c>
      <c r="F1" s="184"/>
      <c r="G1" s="183" t="s">
        <v>32</v>
      </c>
      <c r="H1" s="183"/>
      <c r="I1" s="152"/>
      <c r="J1" s="152"/>
      <c r="K1" s="184" t="s">
        <v>33</v>
      </c>
      <c r="L1" s="184"/>
    </row>
    <row r="2" spans="1:12" ht="92.25" customHeight="1" x14ac:dyDescent="0.25">
      <c r="A2" s="186" t="s">
        <v>34</v>
      </c>
      <c r="B2" s="186"/>
      <c r="C2" s="152"/>
      <c r="D2" s="152"/>
      <c r="E2" s="184"/>
      <c r="F2" s="184"/>
      <c r="G2" s="186" t="s">
        <v>34</v>
      </c>
      <c r="H2" s="186"/>
      <c r="I2" s="152"/>
      <c r="J2" s="152"/>
      <c r="K2" s="184"/>
      <c r="L2" s="184"/>
    </row>
    <row r="3" spans="1:12" ht="33.75" customHeight="1" x14ac:dyDescent="0.25">
      <c r="A3" s="183" t="s">
        <v>48</v>
      </c>
      <c r="B3" s="183"/>
      <c r="C3" s="152"/>
      <c r="D3" s="152"/>
      <c r="E3" s="184" t="s">
        <v>47</v>
      </c>
      <c r="F3" s="184"/>
      <c r="G3" s="183" t="s">
        <v>48</v>
      </c>
      <c r="H3" s="183"/>
      <c r="I3" s="152"/>
      <c r="J3" s="152"/>
      <c r="K3" s="184" t="s">
        <v>47</v>
      </c>
      <c r="L3" s="184"/>
    </row>
    <row r="4" spans="1:12" ht="33" x14ac:dyDescent="0.25">
      <c r="A4" s="185" t="s">
        <v>37</v>
      </c>
      <c r="B4" s="185"/>
      <c r="C4" s="152"/>
      <c r="D4" s="152"/>
      <c r="E4" s="185" t="s">
        <v>37</v>
      </c>
      <c r="F4" s="185"/>
      <c r="G4" s="185" t="s">
        <v>37</v>
      </c>
      <c r="H4" s="185"/>
      <c r="I4" s="152"/>
      <c r="J4" s="152"/>
      <c r="K4" s="185" t="s">
        <v>37</v>
      </c>
      <c r="L4" s="185"/>
    </row>
    <row r="5" spans="1:12" ht="33.75" x14ac:dyDescent="0.25">
      <c r="A5" s="62"/>
      <c r="B5" s="62"/>
      <c r="C5" s="62"/>
      <c r="D5" s="62"/>
      <c r="E5" s="152"/>
      <c r="F5" s="152"/>
      <c r="G5" s="62"/>
      <c r="H5" s="62"/>
      <c r="I5" s="62"/>
      <c r="J5" s="62"/>
      <c r="K5" s="152"/>
      <c r="L5" s="152"/>
    </row>
    <row r="6" spans="1:12" ht="87.75" customHeight="1" x14ac:dyDescent="0.25">
      <c r="A6" s="181" t="s">
        <v>38</v>
      </c>
      <c r="B6" s="181"/>
      <c r="C6" s="182" t="s">
        <v>39</v>
      </c>
      <c r="D6" s="182"/>
      <c r="E6" s="182"/>
      <c r="F6" s="182"/>
      <c r="G6" s="181" t="s">
        <v>38</v>
      </c>
      <c r="H6" s="181"/>
      <c r="I6" s="182" t="s">
        <v>39</v>
      </c>
      <c r="J6" s="182"/>
      <c r="K6" s="182"/>
      <c r="L6" s="182"/>
    </row>
    <row r="7" spans="1:12" ht="33" customHeight="1" x14ac:dyDescent="0.25">
      <c r="A7" s="63"/>
      <c r="B7" s="63"/>
      <c r="C7" s="182" t="s">
        <v>40</v>
      </c>
      <c r="D7" s="182"/>
      <c r="E7" s="182"/>
      <c r="F7" s="182"/>
      <c r="G7" s="63"/>
      <c r="H7" s="63"/>
      <c r="I7" s="182" t="s">
        <v>40</v>
      </c>
      <c r="J7" s="182"/>
      <c r="K7" s="182"/>
      <c r="L7" s="182"/>
    </row>
    <row r="8" spans="1:12" ht="33" x14ac:dyDescent="0.25">
      <c r="A8" s="63"/>
      <c r="B8" s="63"/>
      <c r="C8" s="151"/>
      <c r="D8" s="151"/>
      <c r="E8" s="151"/>
      <c r="F8" s="151"/>
      <c r="G8" s="63"/>
      <c r="H8" s="63"/>
      <c r="I8" s="151"/>
      <c r="J8" s="151"/>
      <c r="K8" s="151"/>
      <c r="L8" s="151"/>
    </row>
    <row r="9" spans="1:12" ht="44.25" customHeight="1" x14ac:dyDescent="0.25">
      <c r="A9" s="150" t="s">
        <v>41</v>
      </c>
      <c r="B9" s="150"/>
      <c r="C9" s="180" t="s">
        <v>49</v>
      </c>
      <c r="D9" s="180"/>
      <c r="E9" s="180"/>
      <c r="F9" s="150"/>
      <c r="G9" s="150" t="s">
        <v>41</v>
      </c>
      <c r="H9" s="150"/>
      <c r="I9" s="180" t="s">
        <v>50</v>
      </c>
      <c r="J9" s="180"/>
      <c r="K9" s="180"/>
      <c r="L9" s="150"/>
    </row>
    <row r="10" spans="1:12" ht="28.5" thickBot="1" x14ac:dyDescent="0.3">
      <c r="A10" s="60"/>
      <c r="B10" s="64"/>
      <c r="C10" s="65"/>
      <c r="D10" s="65"/>
      <c r="E10" s="158"/>
      <c r="F10" s="60"/>
      <c r="G10" s="60"/>
      <c r="H10" s="64"/>
      <c r="I10" s="66"/>
      <c r="J10" s="66"/>
      <c r="K10" s="158"/>
      <c r="L10" s="60"/>
    </row>
    <row r="11" spans="1:12" ht="81.75" customHeight="1" thickBot="1" x14ac:dyDescent="0.3">
      <c r="A11" s="67"/>
      <c r="B11" s="68"/>
      <c r="C11" s="69" t="s">
        <v>51</v>
      </c>
      <c r="D11" s="69"/>
      <c r="E11" s="70" t="s">
        <v>52</v>
      </c>
      <c r="F11" s="71">
        <v>44708</v>
      </c>
      <c r="G11" s="72"/>
      <c r="H11" s="68"/>
      <c r="I11" s="69" t="str">
        <f>C11</f>
        <v>Выход, гр</v>
      </c>
      <c r="J11" s="69"/>
      <c r="K11" s="70" t="str">
        <f>E11</f>
        <v>Цена Продажная</v>
      </c>
      <c r="L11" s="73">
        <f>F11</f>
        <v>44708</v>
      </c>
    </row>
    <row r="12" spans="1:12" ht="33" customHeight="1" x14ac:dyDescent="0.25">
      <c r="A12" s="74"/>
      <c r="B12" s="75"/>
      <c r="C12" s="76"/>
      <c r="D12" s="75"/>
      <c r="E12" s="77"/>
      <c r="F12" s="78"/>
      <c r="G12" s="79"/>
      <c r="H12" s="80"/>
      <c r="I12" s="81"/>
      <c r="J12" s="80"/>
      <c r="K12" s="82"/>
      <c r="L12" s="83"/>
    </row>
    <row r="13" spans="1:12" ht="30.75" x14ac:dyDescent="0.25">
      <c r="A13" s="84"/>
      <c r="B13" s="85" t="s">
        <v>53</v>
      </c>
      <c r="C13" s="85">
        <v>15</v>
      </c>
      <c r="D13" s="86" t="s">
        <v>54</v>
      </c>
      <c r="E13" s="87"/>
      <c r="F13" s="88"/>
      <c r="G13" s="89"/>
      <c r="H13" s="85" t="str">
        <f>B13</f>
        <v>ЗАВТРАК</v>
      </c>
      <c r="I13" s="85">
        <v>73</v>
      </c>
      <c r="J13" s="86" t="str">
        <f>D13</f>
        <v>чел</v>
      </c>
      <c r="K13" s="87"/>
      <c r="L13" s="88"/>
    </row>
    <row r="14" spans="1:12" ht="30" x14ac:dyDescent="0.25">
      <c r="A14" s="90">
        <v>1</v>
      </c>
      <c r="B14" s="91" t="s">
        <v>71</v>
      </c>
      <c r="C14" s="92" t="s">
        <v>8</v>
      </c>
      <c r="D14" s="92"/>
      <c r="E14" s="87"/>
      <c r="F14" s="93"/>
      <c r="G14" s="90">
        <v>1</v>
      </c>
      <c r="H14" s="91" t="s">
        <v>73</v>
      </c>
      <c r="I14" s="92" t="s">
        <v>66</v>
      </c>
      <c r="J14" s="91"/>
      <c r="K14" s="87"/>
      <c r="L14" s="94"/>
    </row>
    <row r="15" spans="1:12" ht="30" x14ac:dyDescent="0.25">
      <c r="A15" s="90">
        <f>A14+1</f>
        <v>2</v>
      </c>
      <c r="B15" s="91" t="s">
        <v>13</v>
      </c>
      <c r="C15" s="92" t="s">
        <v>12</v>
      </c>
      <c r="D15" s="92"/>
      <c r="E15" s="87"/>
      <c r="F15" s="93"/>
      <c r="G15" s="90">
        <f>G14+1</f>
        <v>2</v>
      </c>
      <c r="H15" s="91" t="s">
        <v>13</v>
      </c>
      <c r="I15" s="92" t="s">
        <v>12</v>
      </c>
      <c r="J15" s="91"/>
      <c r="K15" s="87"/>
      <c r="L15" s="94"/>
    </row>
    <row r="16" spans="1:12" ht="30" x14ac:dyDescent="0.25">
      <c r="A16" s="90">
        <f>A15+1</f>
        <v>3</v>
      </c>
      <c r="B16" s="91" t="s">
        <v>74</v>
      </c>
      <c r="C16" s="92" t="s">
        <v>8</v>
      </c>
      <c r="D16" s="92"/>
      <c r="E16" s="87"/>
      <c r="F16" s="93"/>
      <c r="G16" s="90">
        <f>G15+1</f>
        <v>3</v>
      </c>
      <c r="H16" s="91" t="s">
        <v>74</v>
      </c>
      <c r="I16" s="92" t="s">
        <v>8</v>
      </c>
      <c r="J16" s="91"/>
      <c r="K16" s="87"/>
      <c r="L16" s="94"/>
    </row>
    <row r="17" spans="1:12" ht="30" x14ac:dyDescent="0.25">
      <c r="A17" s="90">
        <v>4</v>
      </c>
      <c r="B17" s="91" t="s">
        <v>68</v>
      </c>
      <c r="C17" s="92" t="s">
        <v>69</v>
      </c>
      <c r="D17" s="92"/>
      <c r="E17" s="87"/>
      <c r="F17" s="95"/>
      <c r="G17" s="90">
        <v>4</v>
      </c>
      <c r="H17" s="91" t="s">
        <v>68</v>
      </c>
      <c r="I17" s="92" t="s">
        <v>69</v>
      </c>
      <c r="J17" s="91"/>
      <c r="K17" s="87"/>
      <c r="L17" s="94"/>
    </row>
    <row r="18" spans="1:12" ht="26.25" customHeight="1" x14ac:dyDescent="0.25">
      <c r="A18" s="90"/>
      <c r="B18" s="91"/>
      <c r="C18" s="92"/>
      <c r="D18" s="92"/>
      <c r="E18" s="87"/>
      <c r="F18" s="95"/>
      <c r="G18" s="90"/>
      <c r="H18" s="91"/>
      <c r="I18" s="92"/>
      <c r="J18" s="91"/>
      <c r="K18" s="87"/>
      <c r="L18" s="94"/>
    </row>
    <row r="19" spans="1:12" ht="30" x14ac:dyDescent="0.25">
      <c r="A19" s="90"/>
      <c r="B19" s="91"/>
      <c r="C19" s="92"/>
      <c r="D19" s="92"/>
      <c r="E19" s="87"/>
      <c r="F19" s="96"/>
      <c r="G19" s="90"/>
      <c r="H19" s="91"/>
      <c r="I19" s="92"/>
      <c r="J19" s="91"/>
      <c r="K19" s="87"/>
      <c r="L19" s="96"/>
    </row>
    <row r="20" spans="1:12" ht="30" x14ac:dyDescent="0.25">
      <c r="A20" s="90"/>
      <c r="B20" s="91"/>
      <c r="C20" s="92"/>
      <c r="D20" s="92"/>
      <c r="E20" s="87"/>
      <c r="F20" s="96"/>
      <c r="G20" s="90"/>
      <c r="H20" s="91"/>
      <c r="I20" s="92"/>
      <c r="J20" s="92"/>
      <c r="K20" s="87"/>
      <c r="L20" s="96"/>
    </row>
    <row r="21" spans="1:12" ht="30.75" x14ac:dyDescent="0.25">
      <c r="A21" s="84"/>
      <c r="B21" s="97" t="s">
        <v>0</v>
      </c>
      <c r="C21" s="98"/>
      <c r="D21" s="99"/>
      <c r="E21" s="87"/>
      <c r="F21" s="100"/>
      <c r="G21" s="89"/>
      <c r="H21" s="97" t="s">
        <v>0</v>
      </c>
      <c r="I21" s="98"/>
      <c r="J21" s="99"/>
      <c r="K21" s="87"/>
      <c r="L21" s="100"/>
    </row>
    <row r="22" spans="1:12" ht="30.75" x14ac:dyDescent="0.25">
      <c r="A22" s="84"/>
      <c r="B22" s="159"/>
      <c r="C22" s="160"/>
      <c r="D22" s="159"/>
      <c r="E22" s="87"/>
      <c r="F22" s="94"/>
      <c r="G22" s="101"/>
      <c r="H22" s="159"/>
      <c r="I22" s="160"/>
      <c r="J22" s="161"/>
      <c r="K22" s="87"/>
      <c r="L22" s="102"/>
    </row>
    <row r="23" spans="1:12" ht="30.75" x14ac:dyDescent="0.25">
      <c r="A23" s="84"/>
      <c r="B23" s="103" t="s">
        <v>55</v>
      </c>
      <c r="C23" s="104" t="s">
        <v>63</v>
      </c>
      <c r="D23" s="86" t="s">
        <v>54</v>
      </c>
      <c r="E23" s="87"/>
      <c r="F23" s="96"/>
      <c r="G23" s="84"/>
      <c r="H23" s="103" t="s">
        <v>55</v>
      </c>
      <c r="I23" s="104" t="s">
        <v>70</v>
      </c>
      <c r="J23" s="105" t="str">
        <f>D23</f>
        <v>чел</v>
      </c>
      <c r="K23" s="87"/>
      <c r="L23" s="96"/>
    </row>
    <row r="24" spans="1:12" ht="62.25" customHeight="1" x14ac:dyDescent="0.25">
      <c r="A24" s="90">
        <f>A23+1</f>
        <v>1</v>
      </c>
      <c r="B24" s="91" t="s">
        <v>76</v>
      </c>
      <c r="C24" s="92" t="s">
        <v>31</v>
      </c>
      <c r="D24" s="91"/>
      <c r="E24" s="87"/>
      <c r="F24" s="106"/>
      <c r="G24" s="90">
        <f>G23+1</f>
        <v>1</v>
      </c>
      <c r="H24" s="91" t="s">
        <v>76</v>
      </c>
      <c r="I24" s="92" t="s">
        <v>31</v>
      </c>
      <c r="J24" s="87"/>
      <c r="K24" s="87"/>
      <c r="L24" s="106"/>
    </row>
    <row r="25" spans="1:12" ht="30" x14ac:dyDescent="0.25">
      <c r="A25" s="90">
        <f>A24+1</f>
        <v>2</v>
      </c>
      <c r="B25" s="91" t="s">
        <v>77</v>
      </c>
      <c r="C25" s="92" t="s">
        <v>30</v>
      </c>
      <c r="D25" s="91"/>
      <c r="E25" s="87"/>
      <c r="F25" s="106"/>
      <c r="G25" s="90">
        <f>G24+1</f>
        <v>2</v>
      </c>
      <c r="H25" s="91" t="s">
        <v>77</v>
      </c>
      <c r="I25" s="92" t="s">
        <v>30</v>
      </c>
      <c r="J25" s="87"/>
      <c r="K25" s="87"/>
      <c r="L25" s="106"/>
    </row>
    <row r="26" spans="1:12" ht="30" x14ac:dyDescent="0.25">
      <c r="A26" s="90">
        <f>A25+1</f>
        <v>3</v>
      </c>
      <c r="B26" s="91" t="s">
        <v>78</v>
      </c>
      <c r="C26" s="92" t="s">
        <v>79</v>
      </c>
      <c r="D26" s="91"/>
      <c r="E26" s="87"/>
      <c r="F26" s="95"/>
      <c r="G26" s="90">
        <f>G25+1</f>
        <v>3</v>
      </c>
      <c r="H26" s="91" t="s">
        <v>78</v>
      </c>
      <c r="I26" s="92" t="s">
        <v>80</v>
      </c>
      <c r="J26" s="87"/>
      <c r="K26" s="87"/>
      <c r="L26" s="95"/>
    </row>
    <row r="27" spans="1:12" ht="39" customHeight="1" x14ac:dyDescent="0.25">
      <c r="A27" s="90">
        <f>A26+1</f>
        <v>4</v>
      </c>
      <c r="B27" s="91" t="s">
        <v>82</v>
      </c>
      <c r="C27" s="92" t="s">
        <v>83</v>
      </c>
      <c r="D27" s="91"/>
      <c r="E27" s="87"/>
      <c r="F27" s="102"/>
      <c r="G27" s="90">
        <f>G26+1</f>
        <v>4</v>
      </c>
      <c r="H27" s="91" t="s">
        <v>82</v>
      </c>
      <c r="I27" s="92" t="s">
        <v>83</v>
      </c>
      <c r="J27" s="87"/>
      <c r="K27" s="87"/>
      <c r="L27" s="95"/>
    </row>
    <row r="28" spans="1:12" ht="30.75" x14ac:dyDescent="0.25">
      <c r="A28" s="90">
        <f>A27+1</f>
        <v>5</v>
      </c>
      <c r="B28" s="91" t="s">
        <v>58</v>
      </c>
      <c r="C28" s="92" t="s">
        <v>8</v>
      </c>
      <c r="D28" s="91"/>
      <c r="E28" s="87"/>
      <c r="F28" s="102"/>
      <c r="G28" s="90">
        <f>G27+1</f>
        <v>5</v>
      </c>
      <c r="H28" s="91" t="s">
        <v>58</v>
      </c>
      <c r="I28" s="92" t="s">
        <v>8</v>
      </c>
      <c r="J28" s="87"/>
      <c r="K28" s="87"/>
      <c r="L28" s="95"/>
    </row>
    <row r="29" spans="1:12" ht="33" customHeight="1" x14ac:dyDescent="0.25">
      <c r="A29" s="90">
        <v>6</v>
      </c>
      <c r="B29" s="91" t="s">
        <v>6</v>
      </c>
      <c r="C29" s="92" t="s">
        <v>3</v>
      </c>
      <c r="D29" s="91"/>
      <c r="E29" s="87"/>
      <c r="F29" s="102"/>
      <c r="G29" s="90">
        <v>6</v>
      </c>
      <c r="H29" s="91" t="s">
        <v>6</v>
      </c>
      <c r="I29" s="92" t="s">
        <v>3</v>
      </c>
      <c r="J29" s="87"/>
      <c r="K29" s="87"/>
      <c r="L29" s="95"/>
    </row>
    <row r="30" spans="1:12" ht="28.5" customHeight="1" x14ac:dyDescent="0.25">
      <c r="A30" s="90">
        <v>7</v>
      </c>
      <c r="B30" s="91" t="s">
        <v>4</v>
      </c>
      <c r="C30" s="92" t="s">
        <v>3</v>
      </c>
      <c r="D30" s="91"/>
      <c r="E30" s="87"/>
      <c r="F30" s="102"/>
      <c r="G30" s="90">
        <v>7</v>
      </c>
      <c r="H30" s="91" t="s">
        <v>4</v>
      </c>
      <c r="I30" s="92" t="s">
        <v>3</v>
      </c>
      <c r="J30" s="87"/>
      <c r="K30" s="87"/>
      <c r="L30" s="95"/>
    </row>
    <row r="31" spans="1:12" ht="30.75" x14ac:dyDescent="0.25">
      <c r="A31" s="84"/>
      <c r="B31" s="91"/>
      <c r="C31" s="92"/>
      <c r="D31" s="91"/>
      <c r="E31" s="87"/>
      <c r="F31" s="102"/>
      <c r="G31" s="89"/>
      <c r="H31" s="91"/>
      <c r="I31" s="92"/>
      <c r="J31" s="91"/>
      <c r="K31" s="87"/>
      <c r="L31" s="102"/>
    </row>
    <row r="32" spans="1:12" ht="30.75" x14ac:dyDescent="0.25">
      <c r="A32" s="84"/>
      <c r="B32" s="107"/>
      <c r="C32" s="108"/>
      <c r="D32" s="99"/>
      <c r="E32" s="87"/>
      <c r="F32" s="102"/>
      <c r="G32" s="84"/>
      <c r="H32" s="107"/>
      <c r="I32" s="108"/>
      <c r="J32" s="98"/>
      <c r="K32" s="87"/>
      <c r="L32" s="102"/>
    </row>
    <row r="33" spans="1:12" ht="30.75" x14ac:dyDescent="0.25">
      <c r="A33" s="84"/>
      <c r="B33" s="109" t="s">
        <v>0</v>
      </c>
      <c r="C33" s="98"/>
      <c r="D33" s="99"/>
      <c r="E33" s="87"/>
      <c r="F33" s="100"/>
      <c r="G33" s="84"/>
      <c r="H33" s="109" t="s">
        <v>0</v>
      </c>
      <c r="I33" s="98"/>
      <c r="J33" s="98"/>
      <c r="K33" s="87"/>
      <c r="L33" s="100"/>
    </row>
    <row r="34" spans="1:12" ht="30.75" x14ac:dyDescent="0.25">
      <c r="A34" s="84"/>
      <c r="B34" s="161"/>
      <c r="C34" s="110"/>
      <c r="D34" s="99"/>
      <c r="E34" s="87"/>
      <c r="F34" s="102"/>
      <c r="G34" s="84"/>
      <c r="H34" s="161"/>
      <c r="I34" s="110"/>
      <c r="J34" s="98"/>
      <c r="K34" s="87"/>
      <c r="L34" s="102"/>
    </row>
    <row r="35" spans="1:12" ht="30.75" x14ac:dyDescent="0.25">
      <c r="A35" s="84"/>
      <c r="B35" s="103"/>
      <c r="C35" s="111"/>
      <c r="D35" s="86"/>
      <c r="E35" s="87"/>
      <c r="F35" s="96"/>
      <c r="G35" s="84"/>
      <c r="H35" s="103"/>
      <c r="I35" s="111"/>
      <c r="J35" s="105"/>
      <c r="K35" s="87"/>
      <c r="L35" s="96"/>
    </row>
    <row r="36" spans="1:12" ht="30.75" x14ac:dyDescent="0.25">
      <c r="A36" s="84"/>
      <c r="B36" s="103" t="s">
        <v>56</v>
      </c>
      <c r="C36" s="85">
        <v>14</v>
      </c>
      <c r="D36" s="86" t="s">
        <v>54</v>
      </c>
      <c r="E36" s="87"/>
      <c r="F36" s="112"/>
      <c r="G36" s="84"/>
      <c r="H36" s="103" t="s">
        <v>56</v>
      </c>
      <c r="I36" s="85">
        <v>7</v>
      </c>
      <c r="J36" s="105" t="str">
        <f>D36</f>
        <v>чел</v>
      </c>
      <c r="K36" s="87"/>
      <c r="L36" s="112"/>
    </row>
    <row r="37" spans="1:12" ht="30" x14ac:dyDescent="0.25">
      <c r="A37" s="90">
        <v>1</v>
      </c>
      <c r="B37" s="91" t="s">
        <v>65</v>
      </c>
      <c r="C37" s="92" t="s">
        <v>8</v>
      </c>
      <c r="D37" s="91"/>
      <c r="E37" s="87"/>
      <c r="F37" s="95"/>
      <c r="G37" s="90">
        <f>A37</f>
        <v>1</v>
      </c>
      <c r="H37" s="91" t="s">
        <v>65</v>
      </c>
      <c r="I37" s="92" t="s">
        <v>8</v>
      </c>
      <c r="J37" s="141"/>
      <c r="K37" s="87"/>
      <c r="L37" s="94"/>
    </row>
    <row r="38" spans="1:12" ht="30" x14ac:dyDescent="0.25">
      <c r="A38" s="90">
        <f>A37+1</f>
        <v>2</v>
      </c>
      <c r="B38" s="91" t="s">
        <v>84</v>
      </c>
      <c r="C38" s="92" t="s">
        <v>31</v>
      </c>
      <c r="D38" s="91"/>
      <c r="E38" s="87"/>
      <c r="F38" s="95"/>
      <c r="G38" s="90">
        <f>A38</f>
        <v>2</v>
      </c>
      <c r="H38" s="91" t="s">
        <v>84</v>
      </c>
      <c r="I38" s="92" t="s">
        <v>85</v>
      </c>
      <c r="J38" s="141"/>
      <c r="K38" s="87"/>
      <c r="L38" s="94"/>
    </row>
    <row r="39" spans="1:12" ht="30" x14ac:dyDescent="0.25">
      <c r="A39" s="90"/>
      <c r="B39" s="91"/>
      <c r="C39" s="92"/>
      <c r="D39" s="91"/>
      <c r="E39" s="87"/>
      <c r="F39" s="95"/>
      <c r="G39" s="90"/>
      <c r="H39" s="91"/>
      <c r="I39" s="92"/>
      <c r="J39" s="141"/>
      <c r="K39" s="87"/>
      <c r="L39" s="94"/>
    </row>
    <row r="40" spans="1:12" ht="30.75" x14ac:dyDescent="0.25">
      <c r="A40" s="113"/>
      <c r="B40" s="91"/>
      <c r="C40" s="92"/>
      <c r="D40" s="92"/>
      <c r="E40" s="87"/>
      <c r="F40" s="114"/>
      <c r="G40" s="84"/>
      <c r="H40" s="141"/>
      <c r="I40" s="92"/>
      <c r="J40" s="141"/>
      <c r="K40" s="87"/>
      <c r="L40" s="96"/>
    </row>
    <row r="41" spans="1:12" ht="30.75" x14ac:dyDescent="0.25">
      <c r="A41" s="84"/>
      <c r="B41" s="97" t="s">
        <v>0</v>
      </c>
      <c r="C41" s="98"/>
      <c r="D41" s="99"/>
      <c r="E41" s="87"/>
      <c r="F41" s="100"/>
      <c r="G41" s="84"/>
      <c r="H41" s="109" t="str">
        <f>B41</f>
        <v>Итого:</v>
      </c>
      <c r="I41" s="98"/>
      <c r="J41" s="98"/>
      <c r="K41" s="87"/>
      <c r="L41" s="100"/>
    </row>
    <row r="42" spans="1:12" ht="27.75" x14ac:dyDescent="0.25">
      <c r="A42" s="113"/>
      <c r="B42" s="162"/>
      <c r="C42" s="162"/>
      <c r="D42" s="162"/>
      <c r="E42" s="115"/>
      <c r="F42" s="114"/>
      <c r="G42" s="116"/>
      <c r="H42" s="162"/>
      <c r="I42" s="162"/>
      <c r="J42" s="162"/>
      <c r="K42" s="117"/>
      <c r="L42" s="114"/>
    </row>
    <row r="43" spans="1:12" ht="26.25" x14ac:dyDescent="0.25">
      <c r="A43" s="118"/>
      <c r="B43" s="163"/>
      <c r="C43" s="164"/>
      <c r="D43" s="163"/>
      <c r="E43" s="119"/>
      <c r="F43" s="120"/>
      <c r="G43" s="121"/>
      <c r="H43" s="163"/>
      <c r="I43" s="164"/>
      <c r="J43" s="163"/>
      <c r="K43" s="119"/>
      <c r="L43" s="120"/>
    </row>
    <row r="44" spans="1:12" ht="30.75" x14ac:dyDescent="0.25">
      <c r="A44" s="84"/>
      <c r="B44" s="122" t="s">
        <v>44</v>
      </c>
      <c r="C44" s="99"/>
      <c r="D44" s="123" t="s">
        <v>45</v>
      </c>
      <c r="E44" s="124"/>
      <c r="F44" s="88"/>
      <c r="G44" s="89"/>
      <c r="H44" s="122" t="str">
        <f>B44</f>
        <v>Бухгалтер</v>
      </c>
      <c r="I44" s="99"/>
      <c r="J44" s="123" t="str">
        <f>D44</f>
        <v>Гудым Д.С.</v>
      </c>
      <c r="K44" s="124"/>
      <c r="L44" s="88"/>
    </row>
    <row r="45" spans="1:12" ht="31.5" thickBot="1" x14ac:dyDescent="0.3">
      <c r="A45" s="125"/>
      <c r="B45" s="126" t="s">
        <v>57</v>
      </c>
      <c r="C45" s="127"/>
      <c r="D45" s="157" t="s">
        <v>61</v>
      </c>
      <c r="E45" s="128"/>
      <c r="F45" s="129"/>
      <c r="G45" s="125"/>
      <c r="H45" s="126" t="str">
        <f>B45</f>
        <v>Зав.производством</v>
      </c>
      <c r="I45" s="127"/>
      <c r="J45" s="157" t="s">
        <v>61</v>
      </c>
      <c r="K45" s="128"/>
      <c r="L45" s="129"/>
    </row>
    <row r="46" spans="1:12" ht="22.5" x14ac:dyDescent="0.25">
      <c r="A46" s="165"/>
      <c r="B46" s="166"/>
      <c r="C46" s="166"/>
      <c r="D46" s="166"/>
      <c r="E46" s="165"/>
      <c r="F46" s="165"/>
      <c r="G46" s="166"/>
      <c r="H46" s="166"/>
      <c r="I46" s="166"/>
      <c r="J46" s="166"/>
      <c r="K46" s="165"/>
      <c r="L46" s="165"/>
    </row>
    <row r="47" spans="1:12" ht="22.5" x14ac:dyDescent="0.25">
      <c r="A47" s="165"/>
      <c r="B47" s="166"/>
      <c r="C47" s="166"/>
      <c r="D47" s="166"/>
      <c r="E47" s="165"/>
      <c r="F47" s="165"/>
      <c r="G47" s="166"/>
      <c r="H47" s="166"/>
      <c r="I47" s="166"/>
      <c r="J47" s="166"/>
      <c r="K47" s="165"/>
      <c r="L47" s="165"/>
    </row>
    <row r="48" spans="1:12" ht="22.5" x14ac:dyDescent="0.25">
      <c r="A48" s="165"/>
      <c r="B48" s="166"/>
      <c r="C48" s="166"/>
      <c r="D48" s="166"/>
      <c r="E48" s="165"/>
      <c r="F48" s="165"/>
      <c r="G48" s="166"/>
      <c r="H48" s="166"/>
      <c r="I48" s="166"/>
      <c r="J48" s="166"/>
      <c r="K48" s="165"/>
      <c r="L48" s="165"/>
    </row>
    <row r="49" spans="1:12" ht="30" x14ac:dyDescent="0.25">
      <c r="A49" s="165"/>
      <c r="B49" s="91" t="s">
        <v>59</v>
      </c>
      <c r="C49" s="92" t="s">
        <v>8</v>
      </c>
      <c r="D49" s="92"/>
      <c r="E49" s="92"/>
      <c r="F49" s="165"/>
      <c r="G49" s="166"/>
      <c r="H49" s="166"/>
      <c r="I49" s="166"/>
      <c r="J49" s="166"/>
      <c r="K49" s="165"/>
      <c r="L49" s="165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27,05</vt:lpstr>
      <vt:lpstr>Книжное меню на школу 38</vt:lpstr>
      <vt:lpstr>'27,05'!Область_печати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2022-05-26T08:19:51Z</dcterms:modified>
</cp:coreProperties>
</file>