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918"/>
  </bookViews>
  <sheets>
    <sheet name="Книжное меню на школу 38" sheetId="33" r:id="rId1"/>
    <sheet name="19,04" sheetId="32" r:id="rId2"/>
  </sheets>
  <externalReferences>
    <externalReference r:id="rId3"/>
  </externalReferences>
  <definedNames>
    <definedName name="А136" localSheetId="1">'[1]15.10.9д'!#REF!</definedName>
    <definedName name="А136" localSheetId="0">'[1]15.10.9д'!#REF!</definedName>
    <definedName name="А136">'[1]15.10.9д'!#REF!</definedName>
    <definedName name="А146" localSheetId="1">'[1]15.10.9д'!#REF!</definedName>
    <definedName name="А146" localSheetId="0">'[1]15.10.9д'!#REF!</definedName>
    <definedName name="А146">'[1]15.10.9д'!#REF!</definedName>
    <definedName name="апв" localSheetId="1">'[1]15.10.9д'!#REF!</definedName>
    <definedName name="апв" localSheetId="0">'[1]15.10.9д'!#REF!</definedName>
    <definedName name="апв">'[1]15.10.9д'!#REF!</definedName>
    <definedName name="апит" localSheetId="1">'[1]15.10.9д'!#REF!</definedName>
    <definedName name="апит" localSheetId="0">'[1]15.10.9д'!#REF!</definedName>
    <definedName name="апит">'[1]15.10.9д'!#REF!</definedName>
    <definedName name="б12" localSheetId="1">'[1]15.10.9д'!#REF!</definedName>
    <definedName name="б12" localSheetId="0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'19,04'!$A$1:$T$38</definedName>
    <definedName name="_xlnm.Print_Area" localSheetId="0">'Книжное меню на школу 38'!$A$1:$L$45</definedName>
    <definedName name="олд12" localSheetId="1">'[1]15.10.9д'!#REF!</definedName>
    <definedName name="олд12" localSheetId="0">'[1]15.10.9д'!#REF!</definedName>
    <definedName name="олд12">'[1]15.10.9д'!#REF!</definedName>
    <definedName name="п" localSheetId="1">'[1]15.10.9д'!#REF!</definedName>
    <definedName name="п" localSheetId="0">'[1]15.10.9д'!#REF!</definedName>
    <definedName name="п">'[1]15.10.9д'!#REF!</definedName>
    <definedName name="п123" localSheetId="1">'[1]15.10.9д'!#REF!</definedName>
    <definedName name="п123" localSheetId="0">'[1]15.10.9д'!#REF!</definedName>
    <definedName name="п123">'[1]15.10.9д'!#REF!</definedName>
    <definedName name="пав" localSheetId="1">'[1]15.10.9д'!#REF!</definedName>
    <definedName name="пав" localSheetId="0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I11" i="33" l="1"/>
  <c r="K11" i="33"/>
  <c r="L11" i="33"/>
  <c r="H13" i="33"/>
  <c r="J13" i="33"/>
  <c r="A15" i="33"/>
  <c r="G15" i="33"/>
  <c r="G16" i="33" s="1"/>
  <c r="A16" i="33"/>
  <c r="J23" i="33"/>
  <c r="A24" i="33"/>
  <c r="A25" i="33" s="1"/>
  <c r="A26" i="33" s="1"/>
  <c r="A27" i="33" s="1"/>
  <c r="A28" i="33" s="1"/>
  <c r="G24" i="33"/>
  <c r="G25" i="33" s="1"/>
  <c r="G26" i="33" s="1"/>
  <c r="G27" i="33" s="1"/>
  <c r="G28" i="33" s="1"/>
  <c r="J36" i="33"/>
  <c r="G37" i="33"/>
  <c r="A38" i="33"/>
  <c r="G38" i="33"/>
  <c r="H41" i="33"/>
  <c r="H44" i="33"/>
  <c r="J44" i="33"/>
  <c r="H45" i="33"/>
  <c r="J45" i="33"/>
  <c r="G33" i="32"/>
  <c r="T31" i="32"/>
  <c r="T33" i="32" s="1"/>
  <c r="S31" i="32"/>
  <c r="R31" i="32"/>
  <c r="R33" i="32" s="1"/>
  <c r="Q31" i="32"/>
  <c r="Q33" i="32" s="1"/>
  <c r="P31" i="32"/>
  <c r="M31" i="32"/>
  <c r="J31" i="32"/>
  <c r="J33" i="32" s="1"/>
  <c r="I31" i="32"/>
  <c r="H31" i="32"/>
  <c r="H33" i="32" s="1"/>
  <c r="F31" i="32"/>
  <c r="C31" i="32"/>
  <c r="S30" i="32"/>
  <c r="P30" i="32"/>
  <c r="I30" i="32"/>
  <c r="I33" i="32" s="1"/>
  <c r="F30" i="32"/>
  <c r="J29" i="32"/>
  <c r="I29" i="32"/>
  <c r="H29" i="32"/>
  <c r="G29" i="32"/>
  <c r="T24" i="32"/>
  <c r="T29" i="32" s="1"/>
  <c r="S24" i="32"/>
  <c r="S29" i="32" s="1"/>
  <c r="R24" i="32"/>
  <c r="R29" i="32" s="1"/>
  <c r="Q24" i="32"/>
  <c r="Q29" i="32" s="1"/>
  <c r="P24" i="32"/>
  <c r="P23" i="32"/>
  <c r="F23" i="32"/>
  <c r="M22" i="32"/>
  <c r="M23" i="32" s="1"/>
  <c r="M24" i="32" s="1"/>
  <c r="M25" i="32" s="1"/>
  <c r="M26" i="32" s="1"/>
  <c r="M27" i="32" s="1"/>
  <c r="C22" i="32"/>
  <c r="C23" i="32" s="1"/>
  <c r="C24" i="32" s="1"/>
  <c r="C25" i="32" s="1"/>
  <c r="C26" i="32" s="1"/>
  <c r="C27" i="32" s="1"/>
  <c r="J20" i="32"/>
  <c r="I20" i="32"/>
  <c r="H20" i="32"/>
  <c r="G20" i="32"/>
  <c r="M14" i="32"/>
  <c r="M15" i="32" s="1"/>
  <c r="M16" i="32" s="1"/>
  <c r="C14" i="32"/>
  <c r="C15" i="32" s="1"/>
  <c r="C16" i="32" s="1"/>
  <c r="T13" i="32"/>
  <c r="T20" i="32" s="1"/>
  <c r="S13" i="32"/>
  <c r="S20" i="32" s="1"/>
  <c r="R13" i="32"/>
  <c r="R20" i="32" s="1"/>
  <c r="Q13" i="32"/>
  <c r="Q20" i="32" s="1"/>
  <c r="P13" i="32"/>
  <c r="P20" i="32" s="1"/>
  <c r="F13" i="32"/>
  <c r="F20" i="32" s="1"/>
  <c r="T11" i="32"/>
  <c r="S33" i="32" l="1"/>
  <c r="F29" i="32"/>
  <c r="P29" i="32"/>
  <c r="F33" i="32"/>
  <c r="P33" i="32"/>
</calcChain>
</file>

<file path=xl/sharedStrings.xml><?xml version="1.0" encoding="utf-8"?>
<sst xmlns="http://schemas.openxmlformats.org/spreadsheetml/2006/main" count="255" uniqueCount="87">
  <si>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</si>
  <si>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</si>
  <si>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</si>
  <si>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</si>
  <si>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</si>
  <si>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</si>
  <si>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</si>
  <si>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</si>
  <si>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</si>
  <si>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</si>
  <si>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</si>
  <si>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</si>
  <si>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</si>
  <si>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</si>
  <si>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</si>
  <si>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</si>
  <si>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</si>
  <si>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</si>
  <si>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</si>
  <si>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</si>
  <si>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</si>
  <si>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</si>
  <si>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</si>
  <si>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</si>
  <si>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</si>
  <si>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</si>
  <si>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</si>
  <si>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</si>
  <si>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</si>
  <si>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</si>
  <si>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</si>
  <si>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1/150</t>
  </si>
  <si>
    <t>1/180</t>
  </si>
  <si>
    <t>1/70</t>
  </si>
  <si>
    <t>1/90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</si>
  <si>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</si>
  <si>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</si>
  <si>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</si>
  <si>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</si>
  <si>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</si>
  <si>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</si>
  <si>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</si>
  <si>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</si>
  <si>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</si>
  <si>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</si>
  <si>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</si>
  <si>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</si>
  <si>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</si>
  <si>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</si>
  <si>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</si>
  <si>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</si>
  <si>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</si>
  <si>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>Катанцева Я.В.</t>
  </si>
  <si>
    <t xml:space="preserve"> ___________________________Борисенко А.А.</t>
  </si>
  <si>
    <t>Выпечка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</si>
  <si>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</si>
  <si>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</si>
  <si>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</si>
  <si>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</si>
  <si>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</si>
  <si>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</si>
  <si>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</si>
  <si>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</si>
  <si>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</si>
  <si>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</si>
  <si>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Булочка Дорожная</t>
  </si>
  <si>
    <t>Цена</t>
  </si>
  <si>
    <t>Гор.блюдо</t>
  </si>
  <si>
    <t>Омлет натуральный</t>
  </si>
  <si>
    <t>1/140</t>
  </si>
  <si>
    <t>1/160</t>
  </si>
  <si>
    <t>Чай с сахаром</t>
  </si>
  <si>
    <t>Икра</t>
  </si>
  <si>
    <t>Икра кабачковая</t>
  </si>
  <si>
    <t>Салат Мясной с м/р</t>
  </si>
  <si>
    <t>Щи со свежей капустой на курином бульоне</t>
  </si>
  <si>
    <t>Голубцы ленивые мясные, соус</t>
  </si>
  <si>
    <t>100/50</t>
  </si>
  <si>
    <t>гарнир</t>
  </si>
  <si>
    <t>Макаронные изделия отварные</t>
  </si>
  <si>
    <t>Компот из свежих ягод</t>
  </si>
  <si>
    <t>Бифиленд</t>
  </si>
  <si>
    <t>1/130</t>
  </si>
  <si>
    <t>Булочка Домашняя</t>
  </si>
  <si>
    <t>_____________________________________________________________</t>
  </si>
  <si>
    <t xml:space="preserve">Чай с сахаром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</si>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</sst>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62" fillId="0" borderId="0"/>
    <xf numFmtId="0" fontId="64" fillId="0" borderId="0"/>
    <xf numFmtId="0" fontId="63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66" fillId="0" borderId="0" xfId="2" applyNumberFormat="1" applyFont="1" applyFill="1" applyAlignment="1">
      <alignment horizontal="left" vertical="center"/>
    </xf>
    <xf numFmtId="0" fontId="66" fillId="0" borderId="0" xfId="2" applyNumberFormat="1" applyFont="1" applyFill="1" applyAlignment="1">
      <alignment vertical="center"/>
    </xf>
    <xf numFmtId="0" fontId="67" fillId="0" borderId="0" xfId="0" applyFont="1" applyFill="1"/>
    <xf numFmtId="0" fontId="68" fillId="0" borderId="0" xfId="0" applyFont="1"/>
    <xf numFmtId="0" fontId="66" fillId="0" borderId="0" xfId="2" applyNumberFormat="1" applyFont="1" applyFill="1" applyAlignment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/>
    <xf numFmtId="0" fontId="69" fillId="0" borderId="0" xfId="0" applyFont="1" applyFill="1" applyAlignment="1">
      <alignment vertical="top" wrapText="1"/>
    </xf>
    <xf numFmtId="0" fontId="67" fillId="0" borderId="0" xfId="0" applyFont="1" applyFill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70" fillId="0" borderId="15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14" fontId="72" fillId="0" borderId="13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/>
    <xf numFmtId="0" fontId="72" fillId="0" borderId="15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2" fillId="0" borderId="11" xfId="3" applyFont="1" applyFill="1" applyBorder="1" applyAlignment="1">
      <alignment horizontal="center" vertical="center" wrapText="1"/>
    </xf>
    <xf numFmtId="49" fontId="72" fillId="0" borderId="11" xfId="3" applyNumberFormat="1" applyFont="1" applyFill="1" applyBorder="1" applyAlignment="1">
      <alignment horizontal="center" vertical="center" wrapText="1"/>
    </xf>
    <xf numFmtId="4" fontId="72" fillId="0" borderId="11" xfId="3" applyNumberFormat="1" applyFont="1" applyBorder="1" applyAlignment="1">
      <alignment horizontal="center" vertical="center" wrapText="1"/>
    </xf>
    <xf numFmtId="4" fontId="72" fillId="0" borderId="11" xfId="3" applyNumberFormat="1" applyFont="1" applyFill="1" applyBorder="1" applyAlignment="1">
      <alignment horizontal="center" vertical="center" wrapText="1"/>
    </xf>
    <xf numFmtId="4" fontId="72" fillId="0" borderId="10" xfId="3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2" fillId="0" borderId="8" xfId="0" applyFont="1" applyFill="1" applyBorder="1" applyAlignment="1">
      <alignment horizontal="center" vertical="center"/>
    </xf>
    <xf numFmtId="0" fontId="72" fillId="0" borderId="7" xfId="0" applyFont="1" applyFill="1" applyBorder="1" applyAlignment="1">
      <alignment horizontal="center"/>
    </xf>
    <xf numFmtId="0" fontId="72" fillId="0" borderId="7" xfId="0" applyFont="1" applyFill="1" applyBorder="1" applyAlignment="1" applyProtection="1">
      <alignment horizontal="center"/>
      <protection locked="0"/>
    </xf>
    <xf numFmtId="0" fontId="72" fillId="0" borderId="7" xfId="3" applyFont="1" applyFill="1" applyBorder="1" applyAlignment="1">
      <alignment horizontal="center" vertical="center" wrapText="1"/>
    </xf>
    <xf numFmtId="49" fontId="72" fillId="0" borderId="7" xfId="3" applyNumberFormat="1" applyFont="1" applyFill="1" applyBorder="1" applyAlignment="1">
      <alignment horizontal="center" vertical="center" wrapText="1"/>
    </xf>
    <xf numFmtId="4" fontId="72" fillId="0" borderId="7" xfId="3" applyNumberFormat="1" applyFont="1" applyBorder="1" applyAlignment="1">
      <alignment horizontal="center" vertical="center" wrapText="1"/>
    </xf>
    <xf numFmtId="4" fontId="72" fillId="0" borderId="7" xfId="3" applyNumberFormat="1" applyFont="1" applyFill="1" applyBorder="1" applyAlignment="1">
      <alignment horizontal="center" vertical="center" wrapText="1"/>
    </xf>
    <xf numFmtId="4" fontId="72" fillId="0" borderId="6" xfId="3" applyNumberFormat="1" applyFont="1" applyBorder="1" applyAlignment="1">
      <alignment horizontal="center" vertical="center" wrapText="1"/>
    </xf>
    <xf numFmtId="0" fontId="72" fillId="0" borderId="7" xfId="0" applyFont="1" applyFill="1" applyBorder="1" applyAlignment="1">
      <alignment horizontal="center" vertical="center"/>
    </xf>
    <xf numFmtId="0" fontId="72" fillId="0" borderId="7" xfId="0" applyFont="1" applyFill="1" applyBorder="1" applyAlignment="1" applyProtection="1">
      <alignment horizontal="center" vertical="center"/>
      <protection locked="0"/>
    </xf>
    <xf numFmtId="0" fontId="72" fillId="0" borderId="16" xfId="0" applyFont="1" applyFill="1" applyBorder="1" applyAlignment="1">
      <alignment horizontal="center" vertical="center"/>
    </xf>
    <xf numFmtId="4" fontId="72" fillId="0" borderId="6" xfId="3" applyNumberFormat="1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0" fontId="72" fillId="0" borderId="4" xfId="0" applyFont="1" applyFill="1" applyBorder="1" applyAlignment="1" applyProtection="1">
      <alignment horizontal="center" vertical="center"/>
      <protection locked="0"/>
    </xf>
    <xf numFmtId="0" fontId="72" fillId="0" borderId="4" xfId="3" applyFont="1" applyFill="1" applyBorder="1" applyAlignment="1">
      <alignment horizontal="center" vertical="center" wrapText="1"/>
    </xf>
    <xf numFmtId="49" fontId="72" fillId="0" borderId="4" xfId="3" applyNumberFormat="1" applyFont="1" applyFill="1" applyBorder="1" applyAlignment="1">
      <alignment horizontal="center" vertical="center" wrapText="1"/>
    </xf>
    <xf numFmtId="4" fontId="72" fillId="0" borderId="4" xfId="3" applyNumberFormat="1" applyFont="1" applyBorder="1" applyAlignment="1">
      <alignment horizontal="center" vertical="center" wrapText="1"/>
    </xf>
    <xf numFmtId="4" fontId="72" fillId="0" borderId="3" xfId="3" applyNumberFormat="1" applyFont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/>
    </xf>
    <xf numFmtId="0" fontId="72" fillId="0" borderId="12" xfId="0" applyFont="1" applyFill="1" applyBorder="1" applyAlignment="1" applyProtection="1">
      <alignment horizontal="center" vertical="center" wrapText="1"/>
      <protection locked="0"/>
    </xf>
    <xf numFmtId="49" fontId="72" fillId="0" borderId="12" xfId="0" applyNumberFormat="1" applyFont="1" applyFill="1" applyBorder="1" applyAlignment="1" applyProtection="1">
      <alignment horizontal="center" vertical="center"/>
      <protection locked="0"/>
    </xf>
    <xf numFmtId="2" fontId="72" fillId="0" borderId="12" xfId="0" applyNumberFormat="1" applyFont="1" applyFill="1" applyBorder="1" applyAlignment="1" applyProtection="1">
      <alignment horizontal="center" vertical="center"/>
      <protection locked="0"/>
    </xf>
    <xf numFmtId="2" fontId="72" fillId="0" borderId="19" xfId="0" applyNumberFormat="1" applyFont="1" applyFill="1" applyBorder="1" applyAlignment="1" applyProtection="1">
      <alignment horizontal="center" vertical="center"/>
      <protection locked="0"/>
    </xf>
    <xf numFmtId="4" fontId="72" fillId="0" borderId="10" xfId="3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0" fontId="72" fillId="0" borderId="8" xfId="0" applyFont="1" applyFill="1" applyBorder="1" applyAlignment="1">
      <alignment horizontal="center"/>
    </xf>
    <xf numFmtId="0" fontId="72" fillId="0" borderId="0" xfId="0" applyFont="1" applyFill="1"/>
    <xf numFmtId="0" fontId="72" fillId="0" borderId="0" xfId="0" applyFont="1" applyFill="1" applyAlignment="1">
      <alignment horizontal="center" vertical="center" wrapText="1"/>
    </xf>
    <xf numFmtId="4" fontId="72" fillId="0" borderId="4" xfId="3" applyNumberFormat="1" applyFont="1" applyFill="1" applyBorder="1" applyAlignment="1">
      <alignment horizontal="center" vertical="center" wrapText="1"/>
    </xf>
    <xf numFmtId="0" fontId="72" fillId="0" borderId="2" xfId="0" applyFont="1" applyFill="1" applyBorder="1" applyAlignment="1" applyProtection="1">
      <alignment horizontal="center" vertical="center" wrapText="1"/>
      <protection locked="0"/>
    </xf>
    <xf numFmtId="49" fontId="72" fillId="0" borderId="2" xfId="0" applyNumberFormat="1" applyFont="1" applyFill="1" applyBorder="1" applyAlignment="1" applyProtection="1">
      <alignment horizontal="center" vertical="center"/>
      <protection locked="0"/>
    </xf>
    <xf numFmtId="2" fontId="72" fillId="0" borderId="2" xfId="0" applyNumberFormat="1" applyFont="1" applyFill="1" applyBorder="1" applyAlignment="1" applyProtection="1">
      <alignment horizontal="center" vertical="center"/>
      <protection locked="0"/>
    </xf>
    <xf numFmtId="2" fontId="72" fillId="0" borderId="1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vertical="center"/>
    </xf>
    <xf numFmtId="0" fontId="70" fillId="0" borderId="0" xfId="2" applyNumberFormat="1" applyFont="1" applyFill="1" applyBorder="1" applyAlignment="1">
      <alignment horizontal="left" vertical="center"/>
    </xf>
    <xf numFmtId="0" fontId="65" fillId="0" borderId="0" xfId="0" applyFont="1" applyFill="1"/>
    <xf numFmtId="0" fontId="7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74" fillId="0" borderId="0" xfId="2" applyNumberFormat="1" applyFont="1" applyFill="1" applyAlignment="1">
      <alignment horizontal="left" vertical="center"/>
    </xf>
    <xf numFmtId="0" fontId="74" fillId="0" borderId="0" xfId="2" applyNumberFormat="1" applyFont="1" applyFill="1" applyBorder="1" applyAlignment="1">
      <alignment horizontal="left" vertical="center"/>
    </xf>
    <xf numFmtId="0" fontId="74" fillId="0" borderId="18" xfId="2" applyNumberFormat="1" applyFont="1" applyFill="1" applyBorder="1" applyAlignment="1">
      <alignment horizontal="left" vertical="center"/>
    </xf>
    <xf numFmtId="0" fontId="74" fillId="0" borderId="22" xfId="2" applyNumberFormat="1" applyFont="1" applyFill="1" applyBorder="1" applyAlignment="1">
      <alignment vertical="center" wrapText="1"/>
    </xf>
    <xf numFmtId="0" fontId="74" fillId="0" borderId="21" xfId="2" applyNumberFormat="1" applyFont="1" applyBorder="1" applyAlignment="1">
      <alignment vertical="center" wrapText="1"/>
    </xf>
    <xf numFmtId="0" fontId="74" fillId="0" borderId="21" xfId="2" applyNumberFormat="1" applyFont="1" applyBorder="1" applyAlignment="1">
      <alignment horizontal="center" vertical="center" wrapText="1"/>
    </xf>
    <xf numFmtId="4" fontId="82" fillId="0" borderId="21" xfId="2" applyNumberFormat="1" applyFont="1" applyFill="1" applyBorder="1" applyAlignment="1">
      <alignment horizontal="center" vertical="center" wrapText="1"/>
    </xf>
    <xf numFmtId="14" fontId="83" fillId="0" borderId="26" xfId="0" applyNumberFormat="1" applyFont="1" applyFill="1" applyBorder="1" applyAlignment="1" applyProtection="1">
      <alignment horizontal="center" vertical="center"/>
      <protection locked="0"/>
    </xf>
    <xf numFmtId="0" fontId="74" fillId="0" borderId="22" xfId="2" applyNumberFormat="1" applyFont="1" applyBorder="1" applyAlignment="1">
      <alignment vertical="center" wrapText="1"/>
    </xf>
    <xf numFmtId="14" fontId="78" fillId="0" borderId="26" xfId="0" applyNumberFormat="1" applyFont="1" applyFill="1" applyBorder="1" applyAlignment="1" applyProtection="1">
      <alignment horizontal="center" vertical="center"/>
      <protection locked="0"/>
    </xf>
    <xf numFmtId="0" fontId="80" fillId="0" borderId="20" xfId="2" applyNumberFormat="1" applyFont="1" applyFill="1" applyBorder="1" applyAlignment="1">
      <alignment vertical="center"/>
    </xf>
    <xf numFmtId="0" fontId="84" fillId="0" borderId="0" xfId="2" applyNumberFormat="1" applyFont="1" applyBorder="1" applyAlignment="1">
      <alignment horizontal="center" vertical="center"/>
    </xf>
    <xf numFmtId="0" fontId="84" fillId="0" borderId="0" xfId="2" applyNumberFormat="1" applyFont="1" applyBorder="1" applyAlignment="1">
      <alignment horizontal="left" vertical="center"/>
    </xf>
    <xf numFmtId="2" fontId="85" fillId="0" borderId="0" xfId="2" applyNumberFormat="1" applyFont="1" applyFill="1" applyBorder="1" applyAlignment="1">
      <alignment horizontal="center" vertical="center"/>
    </xf>
    <xf numFmtId="4" fontId="80" fillId="0" borderId="27" xfId="2" applyNumberFormat="1" applyFont="1" applyFill="1" applyBorder="1" applyAlignment="1">
      <alignment vertical="center"/>
    </xf>
    <xf numFmtId="0" fontId="80" fillId="0" borderId="28" xfId="2" applyNumberFormat="1" applyFont="1" applyBorder="1" applyAlignment="1">
      <alignment vertical="center"/>
    </xf>
    <xf numFmtId="0" fontId="84" fillId="0" borderId="29" xfId="2" applyNumberFormat="1" applyFont="1" applyBorder="1" applyAlignment="1">
      <alignment horizontal="center" vertical="center"/>
    </xf>
    <xf numFmtId="0" fontId="84" fillId="0" borderId="29" xfId="2" applyNumberFormat="1" applyFont="1" applyBorder="1" applyAlignment="1">
      <alignment horizontal="left" vertical="center"/>
    </xf>
    <xf numFmtId="2" fontId="85" fillId="0" borderId="29" xfId="2" applyNumberFormat="1" applyFont="1" applyFill="1" applyBorder="1" applyAlignment="1">
      <alignment horizontal="center" vertical="center"/>
    </xf>
    <xf numFmtId="4" fontId="80" fillId="0" borderId="30" xfId="2" applyNumberFormat="1" applyFont="1" applyFill="1" applyBorder="1" applyAlignment="1">
      <alignment vertical="center"/>
    </xf>
    <xf numFmtId="0" fontId="86" fillId="0" borderId="20" xfId="2" applyNumberFormat="1" applyFont="1" applyFill="1" applyBorder="1" applyAlignment="1">
      <alignment horizontal="center" vertical="center"/>
    </xf>
    <xf numFmtId="0" fontId="87" fillId="0" borderId="0" xfId="2" applyNumberFormat="1" applyFont="1" applyBorder="1" applyAlignment="1">
      <alignment horizontal="center" vertical="center"/>
    </xf>
    <xf numFmtId="0" fontId="87" fillId="0" borderId="0" xfId="2" applyNumberFormat="1" applyFont="1" applyBorder="1" applyAlignment="1">
      <alignment horizontal="left" vertical="center"/>
    </xf>
    <xf numFmtId="2" fontId="88" fillId="0" borderId="0" xfId="2" applyNumberFormat="1" applyFont="1" applyFill="1" applyBorder="1" applyAlignment="1">
      <alignment horizontal="center" vertical="center"/>
    </xf>
    <xf numFmtId="4" fontId="87" fillId="0" borderId="27" xfId="2" applyNumberFormat="1" applyFont="1" applyFill="1" applyBorder="1" applyAlignment="1">
      <alignment horizontal="center" vertical="center"/>
    </xf>
    <xf numFmtId="0" fontId="86" fillId="0" borderId="20" xfId="2" applyNumberFormat="1" applyFont="1" applyBorder="1" applyAlignment="1">
      <alignment horizontal="center" vertical="center"/>
    </xf>
    <xf numFmtId="0" fontId="87" fillId="0" borderId="20" xfId="2" applyNumberFormat="1" applyFont="1" applyBorder="1" applyAlignment="1">
      <alignment horizontal="center" vertical="center"/>
    </xf>
    <xf numFmtId="2" fontId="89" fillId="0" borderId="0" xfId="2" applyNumberFormat="1" applyFont="1" applyFill="1" applyBorder="1" applyAlignment="1">
      <alignment horizontal="left"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7" fillId="0" borderId="27" xfId="2" applyNumberFormat="1" applyFont="1" applyFill="1" applyBorder="1" applyAlignment="1">
      <alignment horizontal="center" vertical="center"/>
    </xf>
    <xf numFmtId="2" fontId="89" fillId="0" borderId="27" xfId="2" applyNumberFormat="1" applyFont="1" applyFill="1" applyBorder="1" applyAlignment="1">
      <alignment horizontal="left" vertical="center"/>
    </xf>
    <xf numFmtId="0" fontId="88" fillId="0" borderId="27" xfId="2" applyNumberFormat="1" applyFont="1" applyFill="1" applyBorder="1" applyAlignment="1">
      <alignment horizontal="center" vertical="center"/>
    </xf>
    <xf numFmtId="4" fontId="88" fillId="0" borderId="27" xfId="2" applyNumberFormat="1" applyFont="1" applyFill="1" applyBorder="1" applyAlignment="1">
      <alignment horizontal="center" vertical="center"/>
    </xf>
    <xf numFmtId="0" fontId="87" fillId="0" borderId="0" xfId="2" applyFont="1" applyBorder="1" applyAlignment="1">
      <alignment horizontal="right" vertical="center"/>
    </xf>
    <xf numFmtId="0" fontId="86" fillId="0" borderId="0" xfId="2" applyNumberFormat="1" applyFont="1" applyFill="1" applyBorder="1" applyAlignment="1">
      <alignment horizontal="center" vertical="center"/>
    </xf>
    <xf numFmtId="0" fontId="86" fillId="0" borderId="0" xfId="2" applyNumberFormat="1" applyFont="1" applyBorder="1" applyAlignment="1">
      <alignment horizontal="center" vertical="center"/>
    </xf>
    <xf numFmtId="2" fontId="88" fillId="0" borderId="27" xfId="2" applyNumberFormat="1" applyFont="1" applyFill="1" applyBorder="1" applyAlignment="1">
      <alignment horizontal="center" vertical="center"/>
    </xf>
    <xf numFmtId="2" fontId="89" fillId="0" borderId="20" xfId="2" applyNumberFormat="1" applyFont="1" applyFill="1" applyBorder="1" applyAlignment="1">
      <alignment horizontal="center" vertical="center"/>
    </xf>
    <xf numFmtId="4" fontId="90" fillId="0" borderId="27" xfId="2" applyNumberFormat="1" applyFont="1" applyFill="1" applyBorder="1" applyAlignment="1">
      <alignment horizontal="center" vertical="center"/>
    </xf>
    <xf numFmtId="0" fontId="87" fillId="0" borderId="0" xfId="2" applyNumberFormat="1" applyFont="1" applyFill="1" applyBorder="1" applyAlignment="1">
      <alignment horizontal="center" vertical="center"/>
    </xf>
    <xf numFmtId="49" fontId="87" fillId="0" borderId="0" xfId="2" applyNumberFormat="1" applyFont="1" applyBorder="1" applyAlignment="1">
      <alignment horizontal="center" vertical="center"/>
    </xf>
    <xf numFmtId="0" fontId="87" fillId="0" borderId="0" xfId="2" applyNumberFormat="1" applyFont="1" applyFill="1" applyBorder="1" applyAlignment="1">
      <alignment horizontal="left" vertical="center"/>
    </xf>
    <xf numFmtId="0" fontId="88" fillId="0" borderId="27" xfId="2" applyNumberFormat="1" applyFont="1" applyFill="1" applyBorder="1" applyAlignment="1">
      <alignment horizontal="center" vertical="center" wrapText="1"/>
    </xf>
    <xf numFmtId="0" fontId="86" fillId="0" borderId="0" xfId="2" applyFont="1" applyFill="1" applyBorder="1" applyAlignment="1">
      <alignment vertical="center"/>
    </xf>
    <xf numFmtId="49" fontId="86" fillId="0" borderId="0" xfId="2" applyNumberFormat="1" applyFont="1" applyFill="1" applyBorder="1" applyAlignment="1">
      <alignment horizontal="center" vertical="center"/>
    </xf>
    <xf numFmtId="0" fontId="87" fillId="0" borderId="0" xfId="2" applyFont="1" applyFill="1" applyBorder="1" applyAlignment="1">
      <alignment horizontal="right" vertical="center"/>
    </xf>
    <xf numFmtId="49" fontId="86" fillId="0" borderId="0" xfId="2" applyNumberFormat="1" applyFont="1" applyBorder="1" applyAlignment="1">
      <alignment horizontal="center" vertical="center"/>
    </xf>
    <xf numFmtId="49" fontId="87" fillId="0" borderId="0" xfId="2" applyNumberFormat="1" applyFont="1" applyBorder="1" applyAlignment="1">
      <alignment horizontal="left" vertical="center"/>
    </xf>
    <xf numFmtId="0" fontId="90" fillId="0" borderId="27" xfId="2" applyNumberFormat="1" applyFont="1" applyFill="1" applyBorder="1" applyAlignment="1">
      <alignment horizontal="center" vertical="center"/>
    </xf>
    <xf numFmtId="0" fontId="70" fillId="0" borderId="20" xfId="2" applyNumberFormat="1" applyFont="1" applyFill="1" applyBorder="1" applyAlignment="1">
      <alignment horizontal="center" vertical="center"/>
    </xf>
    <xf numFmtId="4" fontId="82" fillId="0" borderId="27" xfId="2" applyNumberFormat="1" applyFont="1" applyFill="1" applyBorder="1" applyAlignment="1">
      <alignment horizontal="center" vertical="center"/>
    </xf>
    <xf numFmtId="2" fontId="82" fillId="0" borderId="0" xfId="2" applyNumberFormat="1" applyFont="1" applyFill="1" applyBorder="1" applyAlignment="1">
      <alignment horizontal="center" vertical="center"/>
    </xf>
    <xf numFmtId="0" fontId="70" fillId="0" borderId="20" xfId="2" applyNumberFormat="1" applyFont="1" applyBorder="1" applyAlignment="1">
      <alignment horizontal="center" vertical="center"/>
    </xf>
    <xf numFmtId="2" fontId="74" fillId="0" borderId="0" xfId="2" applyNumberFormat="1" applyFont="1" applyFill="1" applyBorder="1" applyAlignment="1">
      <alignment horizontal="center" vertical="center"/>
    </xf>
    <xf numFmtId="0" fontId="80" fillId="0" borderId="20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4" fontId="80" fillId="0" borderId="27" xfId="2" applyNumberFormat="1" applyFont="1" applyFill="1" applyBorder="1" applyAlignment="1">
      <alignment horizontal="center" vertical="center"/>
    </xf>
    <xf numFmtId="0" fontId="80" fillId="0" borderId="2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right" vertical="center"/>
    </xf>
    <xf numFmtId="0" fontId="86" fillId="0" borderId="0" xfId="2" applyNumberFormat="1" applyFont="1" applyBorder="1" applyAlignment="1">
      <alignment vertical="center"/>
    </xf>
    <xf numFmtId="2" fontId="87" fillId="0" borderId="0" xfId="2" applyNumberFormat="1" applyFont="1" applyFill="1" applyBorder="1" applyAlignment="1">
      <alignment horizontal="center" vertical="center"/>
    </xf>
    <xf numFmtId="0" fontId="86" fillId="0" borderId="17" xfId="2" applyNumberFormat="1" applyFont="1" applyFill="1" applyBorder="1" applyAlignment="1">
      <alignment horizontal="center" vertical="center"/>
    </xf>
    <xf numFmtId="0" fontId="86" fillId="0" borderId="18" xfId="2" applyNumberFormat="1" applyFont="1" applyFill="1" applyBorder="1" applyAlignment="1">
      <alignment horizontal="right" vertical="center"/>
    </xf>
    <xf numFmtId="0" fontId="86" fillId="0" borderId="18" xfId="2" applyNumberFormat="1" applyFont="1" applyFill="1" applyBorder="1" applyAlignment="1">
      <alignment horizontal="center" vertical="center"/>
    </xf>
    <xf numFmtId="0" fontId="86" fillId="0" borderId="18" xfId="2" applyNumberFormat="1" applyFont="1" applyBorder="1" applyAlignment="1">
      <alignment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7" fillId="0" borderId="31" xfId="2" applyNumberFormat="1" applyFont="1" applyFill="1" applyBorder="1" applyAlignment="1">
      <alignment horizontal="center" vertical="center"/>
    </xf>
    <xf numFmtId="0" fontId="93" fillId="0" borderId="0" xfId="0" applyFont="1" applyFill="1"/>
    <xf numFmtId="0" fontId="94" fillId="0" borderId="0" xfId="0" applyFont="1" applyFill="1"/>
    <xf numFmtId="0" fontId="87" fillId="0" borderId="0" xfId="2" applyNumberFormat="1" applyFont="1" applyFill="1" applyAlignment="1">
      <alignment vertical="center"/>
    </xf>
    <xf numFmtId="0" fontId="86" fillId="0" borderId="0" xfId="2" applyNumberFormat="1" applyFont="1" applyFill="1" applyBorder="1" applyAlignment="1">
      <alignment horizontal="right" vertical="center"/>
    </xf>
    <xf numFmtId="0" fontId="86" fillId="0" borderId="0" xfId="2" applyNumberFormat="1" applyFont="1" applyFill="1" applyBorder="1" applyAlignment="1">
      <alignment horizontal="left" vertical="center"/>
    </xf>
    <xf numFmtId="4" fontId="87" fillId="0" borderId="0" xfId="2" applyNumberFormat="1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4" fontId="94" fillId="0" borderId="0" xfId="0" applyNumberFormat="1" applyFont="1" applyFill="1"/>
    <xf numFmtId="0" fontId="94" fillId="0" borderId="0" xfId="0" applyFont="1" applyFill="1" applyAlignment="1">
      <alignment vertical="center"/>
    </xf>
    <xf numFmtId="0" fontId="79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5" fillId="0" borderId="0" xfId="2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left" wrapText="1"/>
    </xf>
    <xf numFmtId="0" fontId="95" fillId="0" borderId="0" xfId="0" applyFont="1" applyFill="1"/>
    <xf numFmtId="0" fontId="72" fillId="0" borderId="11" xfId="0" applyFont="1" applyFill="1" applyBorder="1" applyAlignment="1">
      <alignment horizontal="center"/>
    </xf>
    <xf numFmtId="0" fontId="71" fillId="0" borderId="11" xfId="0" applyFont="1" applyFill="1" applyBorder="1" applyAlignment="1" applyProtection="1">
      <alignment horizontal="center"/>
      <protection locked="0"/>
    </xf>
    <xf numFmtId="4" fontId="96" fillId="0" borderId="11" xfId="3" applyNumberFormat="1" applyFont="1" applyFill="1" applyBorder="1" applyAlignment="1">
      <alignment horizontal="center" vertical="center" wrapText="1"/>
    </xf>
    <xf numFmtId="4" fontId="96" fillId="0" borderId="7" xfId="3" applyNumberFormat="1" applyFont="1" applyFill="1" applyBorder="1" applyAlignment="1">
      <alignment horizontal="center" vertical="center" wrapText="1"/>
    </xf>
    <xf numFmtId="4" fontId="96" fillId="0" borderId="4" xfId="3" applyNumberFormat="1" applyFont="1" applyFill="1" applyBorder="1" applyAlignment="1">
      <alignment horizontal="center" vertical="center" wrapText="1"/>
    </xf>
    <xf numFmtId="4" fontId="96" fillId="0" borderId="12" xfId="3" applyNumberFormat="1" applyFont="1" applyFill="1" applyBorder="1" applyAlignment="1">
      <alignment horizontal="center" vertical="center" wrapText="1"/>
    </xf>
    <xf numFmtId="4" fontId="96" fillId="0" borderId="2" xfId="3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/>
      <protection locked="0"/>
    </xf>
    <xf numFmtId="0" fontId="71" fillId="0" borderId="32" xfId="0" applyFont="1" applyFill="1" applyBorder="1" applyAlignment="1" applyProtection="1">
      <alignment horizontal="center"/>
      <protection locked="0"/>
    </xf>
    <xf numFmtId="0" fontId="72" fillId="0" borderId="5" xfId="0" applyFont="1" applyFill="1" applyBorder="1" applyAlignment="1">
      <alignment horizontal="center"/>
    </xf>
    <xf numFmtId="0" fontId="72" fillId="0" borderId="4" xfId="0" applyFont="1" applyFill="1" applyBorder="1" applyAlignment="1">
      <alignment horizontal="center"/>
    </xf>
    <xf numFmtId="4" fontId="72" fillId="0" borderId="3" xfId="3" applyNumberFormat="1" applyFont="1" applyFill="1" applyBorder="1" applyAlignment="1">
      <alignment horizontal="center" vertical="center" wrapText="1"/>
    </xf>
    <xf numFmtId="0" fontId="72" fillId="0" borderId="4" xfId="0" applyFont="1" applyFill="1" applyBorder="1" applyAlignment="1" applyProtection="1">
      <alignment horizontal="center"/>
      <protection locked="0"/>
    </xf>
    <xf numFmtId="0" fontId="72" fillId="0" borderId="23" xfId="0" applyFont="1" applyFill="1" applyBorder="1" applyAlignment="1">
      <alignment horizontal="center"/>
    </xf>
    <xf numFmtId="0" fontId="86" fillId="0" borderId="0" xfId="65" applyNumberFormat="1" applyFont="1" applyFill="1" applyBorder="1" applyAlignment="1" applyProtection="1">
      <alignment horizontal="left" vertical="center"/>
    </xf>
    <xf numFmtId="0" fontId="80" fillId="0" borderId="0" xfId="65" applyNumberFormat="1" applyFont="1" applyBorder="1" applyAlignment="1" applyProtection="1">
      <alignment vertical="center"/>
    </xf>
    <xf numFmtId="0" fontId="92" fillId="0" borderId="0" xfId="65" applyNumberFormat="1" applyFont="1" applyFill="1" applyAlignment="1" applyProtection="1">
      <alignment vertical="center"/>
    </xf>
    <xf numFmtId="0" fontId="92" fillId="0" borderId="0" xfId="65" applyNumberFormat="1" applyFont="1" applyAlignment="1" applyProtection="1">
      <alignment vertical="center"/>
    </xf>
    <xf numFmtId="0" fontId="91" fillId="0" borderId="0" xfId="65" applyNumberFormat="1" applyFont="1" applyFill="1" applyAlignment="1" applyProtection="1">
      <alignment vertical="center"/>
    </xf>
    <xf numFmtId="0" fontId="91" fillId="0" borderId="0" xfId="65" applyNumberFormat="1" applyFont="1" applyAlignment="1" applyProtection="1">
      <alignment vertical="center"/>
    </xf>
    <xf numFmtId="0" fontId="86" fillId="0" borderId="18" xfId="65" applyNumberFormat="1" applyFont="1" applyFill="1" applyBorder="1" applyAlignment="1" applyProtection="1">
      <alignment vertical="center"/>
    </xf>
    <xf numFmtId="49" fontId="80" fillId="0" borderId="0" xfId="65" applyNumberFormat="1" applyFont="1" applyBorder="1" applyAlignment="1" applyProtection="1">
      <alignment vertical="center"/>
    </xf>
    <xf numFmtId="0" fontId="70" fillId="0" borderId="0" xfId="65" applyNumberFormat="1" applyFont="1" applyBorder="1" applyAlignment="1" applyProtection="1">
      <alignment vertical="center"/>
    </xf>
    <xf numFmtId="0" fontId="86" fillId="0" borderId="0" xfId="65" applyNumberFormat="1" applyFont="1" applyFill="1" applyBorder="1" applyAlignment="1" applyProtection="1">
      <alignment vertical="center"/>
    </xf>
    <xf numFmtId="49" fontId="86" fillId="0" borderId="0" xfId="65" applyNumberFormat="1" applyFont="1" applyBorder="1" applyAlignment="1" applyProtection="1">
      <alignment vertical="center"/>
    </xf>
    <xf numFmtId="0" fontId="86" fillId="0" borderId="0" xfId="65" applyNumberFormat="1" applyFont="1" applyBorder="1" applyAlignment="1" applyProtection="1">
      <alignment vertical="center"/>
    </xf>
    <xf numFmtId="0" fontId="81" fillId="0" borderId="0" xfId="65" applyNumberFormat="1" applyFont="1" applyFill="1" applyBorder="1" applyAlignment="1" applyProtection="1">
      <alignment horizontal="left" vertical="center"/>
    </xf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Border="1" applyAlignment="1">
      <alignment horizontal="center" vertical="center" wrapText="1"/>
    </xf>
    <xf numFmtId="0" fontId="75" fillId="0" borderId="0" xfId="2" applyNumberFormat="1" applyFont="1" applyFill="1" applyAlignment="1">
      <alignment horizontal="center" vertical="center" wrapText="1"/>
    </xf>
    <xf numFmtId="0" fontId="75" fillId="0" borderId="0" xfId="2" applyNumberFormat="1" applyFont="1" applyFill="1" applyAlignment="1">
      <alignment horizontal="left" vertical="center"/>
    </xf>
    <xf numFmtId="0" fontId="79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2" fontId="70" fillId="0" borderId="14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center" wrapText="1"/>
    </xf>
    <xf numFmtId="164" fontId="67" fillId="0" borderId="0" xfId="0" applyNumberFormat="1" applyFont="1" applyBorder="1" applyAlignment="1">
      <alignment horizontal="left" vertical="center" wrapText="1"/>
    </xf>
    <xf numFmtId="164" fontId="67" fillId="0" borderId="0" xfId="0" applyNumberFormat="1" applyFont="1" applyFill="1" applyBorder="1" applyAlignment="1">
      <alignment horizontal="center" vertical="top" wrapText="1"/>
    </xf>
  </cellXfs>
  <cellStyles count="6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40" zoomScaleNormal="40" zoomScaleSheetLayoutView="40" workbookViewId="0">
      <selection activeCell="E14" sqref="E14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75" t="s">
        <v>37</v>
      </c>
      <c r="B1" s="175"/>
      <c r="C1" s="145"/>
      <c r="D1" s="145"/>
      <c r="E1" s="176" t="s">
        <v>38</v>
      </c>
      <c r="F1" s="176"/>
      <c r="G1" s="175" t="s">
        <v>37</v>
      </c>
      <c r="H1" s="175"/>
      <c r="I1" s="145"/>
      <c r="J1" s="145"/>
      <c r="K1" s="176" t="s">
        <v>38</v>
      </c>
      <c r="L1" s="176"/>
    </row>
    <row r="2" spans="1:12" ht="92.25" customHeight="1" x14ac:dyDescent="0.25">
      <c r="A2" s="177" t="s">
        <v>39</v>
      </c>
      <c r="B2" s="177"/>
      <c r="C2" s="145"/>
      <c r="D2" s="145"/>
      <c r="E2" s="176"/>
      <c r="F2" s="176"/>
      <c r="G2" s="177" t="s">
        <v>39</v>
      </c>
      <c r="H2" s="177"/>
      <c r="I2" s="145"/>
      <c r="J2" s="145"/>
      <c r="K2" s="176"/>
      <c r="L2" s="176"/>
    </row>
    <row r="3" spans="1:12" ht="33.75" customHeight="1" x14ac:dyDescent="0.25">
      <c r="A3" s="175" t="s">
        <v>55</v>
      </c>
      <c r="B3" s="175"/>
      <c r="C3" s="145"/>
      <c r="D3" s="145"/>
      <c r="E3" s="176" t="s">
        <v>53</v>
      </c>
      <c r="F3" s="176"/>
      <c r="G3" s="175" t="s">
        <v>55</v>
      </c>
      <c r="H3" s="175"/>
      <c r="I3" s="145"/>
      <c r="J3" s="145"/>
      <c r="K3" s="176" t="s">
        <v>53</v>
      </c>
      <c r="L3" s="176"/>
    </row>
    <row r="4" spans="1:12" ht="33" x14ac:dyDescent="0.25">
      <c r="A4" s="178" t="s">
        <v>42</v>
      </c>
      <c r="B4" s="178"/>
      <c r="C4" s="145"/>
      <c r="D4" s="145"/>
      <c r="E4" s="178" t="s">
        <v>42</v>
      </c>
      <c r="F4" s="178"/>
      <c r="G4" s="178" t="s">
        <v>42</v>
      </c>
      <c r="H4" s="178"/>
      <c r="I4" s="145"/>
      <c r="J4" s="145"/>
      <c r="K4" s="178" t="s">
        <v>42</v>
      </c>
      <c r="L4" s="178"/>
    </row>
    <row r="5" spans="1:12" ht="33.75" x14ac:dyDescent="0.25">
      <c r="A5" s="65"/>
      <c r="B5" s="65"/>
      <c r="C5" s="65"/>
      <c r="D5" s="65"/>
      <c r="E5" s="145"/>
      <c r="F5" s="145"/>
      <c r="G5" s="65"/>
      <c r="H5" s="65"/>
      <c r="I5" s="65"/>
      <c r="J5" s="65"/>
      <c r="K5" s="145"/>
      <c r="L5" s="145"/>
    </row>
    <row r="6" spans="1:12" ht="87.75" customHeight="1" x14ac:dyDescent="0.25">
      <c r="A6" s="180" t="s">
        <v>43</v>
      </c>
      <c r="B6" s="180"/>
      <c r="C6" s="181" t="s">
        <v>44</v>
      </c>
      <c r="D6" s="181"/>
      <c r="E6" s="181"/>
      <c r="F6" s="181"/>
      <c r="G6" s="180" t="s">
        <v>43</v>
      </c>
      <c r="H6" s="180"/>
      <c r="I6" s="181" t="s">
        <v>44</v>
      </c>
      <c r="J6" s="181"/>
      <c r="K6" s="181"/>
      <c r="L6" s="181"/>
    </row>
    <row r="7" spans="1:12" ht="33" customHeight="1" x14ac:dyDescent="0.25">
      <c r="A7" s="66"/>
      <c r="B7" s="66"/>
      <c r="C7" s="181" t="s">
        <v>45</v>
      </c>
      <c r="D7" s="181"/>
      <c r="E7" s="181"/>
      <c r="F7" s="181"/>
      <c r="G7" s="66"/>
      <c r="H7" s="66"/>
      <c r="I7" s="181" t="s">
        <v>45</v>
      </c>
      <c r="J7" s="181"/>
      <c r="K7" s="181"/>
      <c r="L7" s="181"/>
    </row>
    <row r="8" spans="1:12" ht="33" x14ac:dyDescent="0.25">
      <c r="A8" s="66"/>
      <c r="B8" s="66"/>
      <c r="C8" s="144"/>
      <c r="D8" s="144"/>
      <c r="E8" s="144"/>
      <c r="F8" s="144"/>
      <c r="G8" s="66"/>
      <c r="H8" s="66"/>
      <c r="I8" s="144"/>
      <c r="J8" s="144"/>
      <c r="K8" s="144"/>
      <c r="L8" s="144"/>
    </row>
    <row r="9" spans="1:12" ht="44.25" customHeight="1" x14ac:dyDescent="0.25">
      <c r="A9" s="143" t="s">
        <v>46</v>
      </c>
      <c r="B9" s="143"/>
      <c r="C9" s="179" t="s">
        <v>56</v>
      </c>
      <c r="D9" s="179"/>
      <c r="E9" s="179"/>
      <c r="F9" s="143"/>
      <c r="G9" s="143" t="s">
        <v>46</v>
      </c>
      <c r="H9" s="143"/>
      <c r="I9" s="179" t="s">
        <v>57</v>
      </c>
      <c r="J9" s="179"/>
      <c r="K9" s="179"/>
      <c r="L9" s="143"/>
    </row>
    <row r="10" spans="1:12" ht="28.5" thickBot="1" x14ac:dyDescent="0.3">
      <c r="A10" s="63"/>
      <c r="B10" s="67"/>
      <c r="C10" s="68"/>
      <c r="D10" s="68"/>
      <c r="E10" s="174"/>
      <c r="F10" s="63"/>
      <c r="G10" s="63"/>
      <c r="H10" s="67"/>
      <c r="I10" s="69"/>
      <c r="J10" s="69"/>
      <c r="K10" s="174"/>
      <c r="L10" s="63"/>
    </row>
    <row r="11" spans="1:12" ht="81.75" customHeight="1" thickBot="1" x14ac:dyDescent="0.3">
      <c r="A11" s="70"/>
      <c r="B11" s="71"/>
      <c r="C11" s="72" t="s">
        <v>58</v>
      </c>
      <c r="D11" s="72"/>
      <c r="E11" s="73" t="s">
        <v>59</v>
      </c>
      <c r="F11" s="74">
        <v>44670</v>
      </c>
      <c r="G11" s="75"/>
      <c r="H11" s="71"/>
      <c r="I11" s="72" t="str">
        <f>C11</f>
        <v>Выход, гр</v>
      </c>
      <c r="J11" s="72"/>
      <c r="K11" s="73" t="str">
        <f>E11</f>
        <v>Цена Продажная</v>
      </c>
      <c r="L11" s="76">
        <f>F11</f>
        <v>44670</v>
      </c>
    </row>
    <row r="12" spans="1:12" ht="33" customHeight="1" x14ac:dyDescent="0.25">
      <c r="A12" s="77"/>
      <c r="B12" s="78"/>
      <c r="C12" s="79"/>
      <c r="D12" s="78"/>
      <c r="E12" s="80"/>
      <c r="F12" s="81"/>
      <c r="G12" s="82"/>
      <c r="H12" s="83"/>
      <c r="I12" s="84"/>
      <c r="J12" s="83"/>
      <c r="K12" s="85"/>
      <c r="L12" s="86"/>
    </row>
    <row r="13" spans="1:12" ht="30.75" x14ac:dyDescent="0.25">
      <c r="A13" s="87"/>
      <c r="B13" s="88" t="s">
        <v>60</v>
      </c>
      <c r="C13" s="88">
        <v>0</v>
      </c>
      <c r="D13" s="89" t="s">
        <v>61</v>
      </c>
      <c r="E13" s="90"/>
      <c r="F13" s="91"/>
      <c r="G13" s="92"/>
      <c r="H13" s="88" t="str">
        <f>B13</f>
        <v>ЗАВТРАК</v>
      </c>
      <c r="I13" s="88">
        <v>0</v>
      </c>
      <c r="J13" s="89" t="str">
        <f>D13</f>
        <v>чел</v>
      </c>
      <c r="K13" s="90"/>
      <c r="L13" s="91"/>
    </row>
    <row r="14" spans="1:12" ht="30" x14ac:dyDescent="0.25">
      <c r="A14" s="93">
        <v>1</v>
      </c>
      <c r="B14" s="94" t="s">
        <v>68</v>
      </c>
      <c r="C14" s="95" t="s">
        <v>69</v>
      </c>
      <c r="D14" s="95"/>
      <c r="E14" s="90"/>
      <c r="F14" s="96"/>
      <c r="G14" s="93">
        <v>1</v>
      </c>
      <c r="H14" s="94" t="s">
        <v>68</v>
      </c>
      <c r="I14" s="95" t="s">
        <v>70</v>
      </c>
      <c r="J14" s="94"/>
      <c r="K14" s="90"/>
      <c r="L14" s="97"/>
    </row>
    <row r="15" spans="1:12" ht="30" x14ac:dyDescent="0.25">
      <c r="A15" s="93">
        <f>A14+1</f>
        <v>2</v>
      </c>
      <c r="B15" s="94" t="s">
        <v>13</v>
      </c>
      <c r="C15" s="95" t="s">
        <v>12</v>
      </c>
      <c r="D15" s="95"/>
      <c r="E15" s="90"/>
      <c r="F15" s="96"/>
      <c r="G15" s="93">
        <f>G14+1</f>
        <v>2</v>
      </c>
      <c r="H15" s="94" t="s">
        <v>13</v>
      </c>
      <c r="I15" s="95" t="s">
        <v>12</v>
      </c>
      <c r="J15" s="94"/>
      <c r="K15" s="90"/>
      <c r="L15" s="97"/>
    </row>
    <row r="16" spans="1:12" ht="30" x14ac:dyDescent="0.25">
      <c r="A16" s="93">
        <f>A15+1</f>
        <v>3</v>
      </c>
      <c r="B16" s="94" t="s">
        <v>71</v>
      </c>
      <c r="C16" s="95" t="s">
        <v>8</v>
      </c>
      <c r="D16" s="95"/>
      <c r="E16" s="90"/>
      <c r="F16" s="96"/>
      <c r="G16" s="93">
        <f>G15+1</f>
        <v>3</v>
      </c>
      <c r="H16" s="94" t="s">
        <v>71</v>
      </c>
      <c r="I16" s="95" t="s">
        <v>8</v>
      </c>
      <c r="J16" s="94"/>
      <c r="K16" s="90"/>
      <c r="L16" s="97"/>
    </row>
    <row r="17" spans="1:12" ht="30" x14ac:dyDescent="0.25">
      <c r="A17" s="93">
        <v>4</v>
      </c>
      <c r="B17" s="94" t="s">
        <v>73</v>
      </c>
      <c r="C17" s="95" t="s">
        <v>12</v>
      </c>
      <c r="D17" s="95"/>
      <c r="E17" s="90"/>
      <c r="F17" s="98"/>
      <c r="G17" s="93">
        <v>4</v>
      </c>
      <c r="H17" s="94" t="s">
        <v>73</v>
      </c>
      <c r="I17" s="95" t="s">
        <v>12</v>
      </c>
      <c r="J17" s="94"/>
      <c r="K17" s="90"/>
      <c r="L17" s="97"/>
    </row>
    <row r="18" spans="1:12" ht="26.25" customHeight="1" x14ac:dyDescent="0.25">
      <c r="A18" s="93"/>
      <c r="B18" s="94"/>
      <c r="C18" s="95"/>
      <c r="D18" s="95"/>
      <c r="E18" s="90"/>
      <c r="F18" s="98"/>
      <c r="G18" s="93"/>
      <c r="H18" s="94"/>
      <c r="I18" s="95"/>
      <c r="J18" s="94"/>
      <c r="K18" s="90"/>
      <c r="L18" s="97"/>
    </row>
    <row r="19" spans="1:12" ht="30" x14ac:dyDescent="0.25">
      <c r="A19" s="93"/>
      <c r="B19" s="94"/>
      <c r="C19" s="95"/>
      <c r="D19" s="95"/>
      <c r="E19" s="90"/>
      <c r="F19" s="99"/>
      <c r="G19" s="93"/>
      <c r="H19" s="94"/>
      <c r="I19" s="95"/>
      <c r="J19" s="94"/>
      <c r="K19" s="90"/>
      <c r="L19" s="99"/>
    </row>
    <row r="20" spans="1:12" ht="30" x14ac:dyDescent="0.25">
      <c r="A20" s="93"/>
      <c r="B20" s="94"/>
      <c r="C20" s="95"/>
      <c r="D20" s="95"/>
      <c r="E20" s="90"/>
      <c r="F20" s="99"/>
      <c r="G20" s="93"/>
      <c r="H20" s="94"/>
      <c r="I20" s="95"/>
      <c r="J20" s="95"/>
      <c r="K20" s="90"/>
      <c r="L20" s="99"/>
    </row>
    <row r="21" spans="1:12" ht="30.75" x14ac:dyDescent="0.25">
      <c r="A21" s="87"/>
      <c r="B21" s="100" t="s">
        <v>0</v>
      </c>
      <c r="C21" s="101"/>
      <c r="D21" s="102"/>
      <c r="E21" s="90"/>
      <c r="F21" s="103"/>
      <c r="G21" s="92"/>
      <c r="H21" s="100" t="s">
        <v>0</v>
      </c>
      <c r="I21" s="101"/>
      <c r="J21" s="102"/>
      <c r="K21" s="90"/>
      <c r="L21" s="103"/>
    </row>
    <row r="22" spans="1:12" ht="30.75" x14ac:dyDescent="0.25">
      <c r="A22" s="87"/>
      <c r="B22" s="173"/>
      <c r="C22" s="172"/>
      <c r="D22" s="173"/>
      <c r="E22" s="90"/>
      <c r="F22" s="97"/>
      <c r="G22" s="104"/>
      <c r="H22" s="173"/>
      <c r="I22" s="172"/>
      <c r="J22" s="171"/>
      <c r="K22" s="90"/>
      <c r="L22" s="105"/>
    </row>
    <row r="23" spans="1:12" ht="30.75" x14ac:dyDescent="0.25">
      <c r="A23" s="87"/>
      <c r="B23" s="106" t="s">
        <v>62</v>
      </c>
      <c r="C23" s="107" t="s">
        <v>86</v>
      </c>
      <c r="D23" s="89" t="s">
        <v>61</v>
      </c>
      <c r="E23" s="90"/>
      <c r="F23" s="99"/>
      <c r="G23" s="87"/>
      <c r="H23" s="106" t="s">
        <v>62</v>
      </c>
      <c r="I23" s="107" t="s">
        <v>86</v>
      </c>
      <c r="J23" s="108" t="str">
        <f>D23</f>
        <v>чел</v>
      </c>
      <c r="K23" s="90"/>
      <c r="L23" s="99"/>
    </row>
    <row r="24" spans="1:12" ht="62.25" customHeight="1" x14ac:dyDescent="0.25">
      <c r="A24" s="93">
        <f>A23+1</f>
        <v>1</v>
      </c>
      <c r="B24" s="94" t="s">
        <v>74</v>
      </c>
      <c r="C24" s="95" t="s">
        <v>36</v>
      </c>
      <c r="D24" s="95"/>
      <c r="E24" s="90"/>
      <c r="F24" s="109"/>
      <c r="G24" s="93">
        <f>G23+1</f>
        <v>1</v>
      </c>
      <c r="H24" s="94" t="s">
        <v>74</v>
      </c>
      <c r="I24" s="95" t="s">
        <v>36</v>
      </c>
      <c r="J24" s="94"/>
      <c r="K24" s="90"/>
      <c r="L24" s="109"/>
    </row>
    <row r="25" spans="1:12" ht="30" x14ac:dyDescent="0.25">
      <c r="A25" s="93">
        <f>A24+1</f>
        <v>2</v>
      </c>
      <c r="B25" s="94" t="s">
        <v>75</v>
      </c>
      <c r="C25" s="95" t="s">
        <v>35</v>
      </c>
      <c r="D25" s="95"/>
      <c r="E25" s="90"/>
      <c r="F25" s="109"/>
      <c r="G25" s="93">
        <f>G24+1</f>
        <v>2</v>
      </c>
      <c r="H25" s="94" t="s">
        <v>75</v>
      </c>
      <c r="I25" s="95" t="s">
        <v>35</v>
      </c>
      <c r="J25" s="94"/>
      <c r="K25" s="90"/>
      <c r="L25" s="109"/>
    </row>
    <row r="26" spans="1:12" ht="30" x14ac:dyDescent="0.25">
      <c r="A26" s="93">
        <f>A25+1</f>
        <v>3</v>
      </c>
      <c r="B26" s="94" t="s">
        <v>76</v>
      </c>
      <c r="C26" s="95" t="s">
        <v>77</v>
      </c>
      <c r="D26" s="95"/>
      <c r="E26" s="90"/>
      <c r="F26" s="98"/>
      <c r="G26" s="93">
        <f>G25+1</f>
        <v>3</v>
      </c>
      <c r="H26" s="94" t="s">
        <v>76</v>
      </c>
      <c r="I26" s="95" t="s">
        <v>77</v>
      </c>
      <c r="J26" s="94"/>
      <c r="K26" s="90"/>
      <c r="L26" s="98"/>
    </row>
    <row r="27" spans="1:12" ht="30.75" x14ac:dyDescent="0.25">
      <c r="A27" s="93">
        <f>A26+1</f>
        <v>4</v>
      </c>
      <c r="B27" s="94" t="s">
        <v>79</v>
      </c>
      <c r="C27" s="95" t="s">
        <v>31</v>
      </c>
      <c r="D27" s="95"/>
      <c r="E27" s="90"/>
      <c r="F27" s="105"/>
      <c r="G27" s="93">
        <f>G26+1</f>
        <v>4</v>
      </c>
      <c r="H27" s="94" t="s">
        <v>79</v>
      </c>
      <c r="I27" s="95" t="s">
        <v>32</v>
      </c>
      <c r="J27" s="94"/>
      <c r="K27" s="90"/>
      <c r="L27" s="98"/>
    </row>
    <row r="28" spans="1:12" ht="30.75" x14ac:dyDescent="0.25">
      <c r="A28" s="93">
        <f>A27+1</f>
        <v>5</v>
      </c>
      <c r="B28" s="94" t="s">
        <v>80</v>
      </c>
      <c r="C28" s="95" t="s">
        <v>8</v>
      </c>
      <c r="D28" s="95"/>
      <c r="E28" s="90"/>
      <c r="F28" s="105"/>
      <c r="G28" s="93">
        <f>G27+1</f>
        <v>5</v>
      </c>
      <c r="H28" s="94" t="s">
        <v>80</v>
      </c>
      <c r="I28" s="95" t="s">
        <v>8</v>
      </c>
      <c r="J28" s="94"/>
      <c r="K28" s="90"/>
      <c r="L28" s="98"/>
    </row>
    <row r="29" spans="1:12" ht="33" customHeight="1" x14ac:dyDescent="0.25">
      <c r="A29" s="93">
        <v>6</v>
      </c>
      <c r="B29" s="94" t="s">
        <v>6</v>
      </c>
      <c r="C29" s="95" t="s">
        <v>3</v>
      </c>
      <c r="D29" s="95"/>
      <c r="E29" s="90"/>
      <c r="F29" s="105"/>
      <c r="G29" s="93">
        <v>6</v>
      </c>
      <c r="H29" s="94" t="s">
        <v>6</v>
      </c>
      <c r="I29" s="95" t="s">
        <v>3</v>
      </c>
      <c r="J29" s="94"/>
      <c r="K29" s="90"/>
      <c r="L29" s="98"/>
    </row>
    <row r="30" spans="1:12" ht="28.5" customHeight="1" x14ac:dyDescent="0.25">
      <c r="A30" s="93">
        <v>7</v>
      </c>
      <c r="B30" s="94" t="s">
        <v>4</v>
      </c>
      <c r="C30" s="95" t="s">
        <v>3</v>
      </c>
      <c r="D30" s="95"/>
      <c r="E30" s="90"/>
      <c r="F30" s="105"/>
      <c r="G30" s="93">
        <v>7</v>
      </c>
      <c r="H30" s="94" t="s">
        <v>4</v>
      </c>
      <c r="I30" s="95" t="s">
        <v>3</v>
      </c>
      <c r="J30" s="94"/>
      <c r="K30" s="90"/>
      <c r="L30" s="98"/>
    </row>
    <row r="31" spans="1:12" ht="30.75" x14ac:dyDescent="0.25">
      <c r="A31" s="87"/>
      <c r="B31" s="94"/>
      <c r="C31" s="95"/>
      <c r="D31" s="95"/>
      <c r="E31" s="90"/>
      <c r="F31" s="105"/>
      <c r="G31" s="92"/>
      <c r="H31" s="94"/>
      <c r="I31" s="95"/>
      <c r="J31" s="94"/>
      <c r="K31" s="90"/>
      <c r="L31" s="105"/>
    </row>
    <row r="32" spans="1:12" ht="30.75" x14ac:dyDescent="0.25">
      <c r="A32" s="87"/>
      <c r="B32" s="110"/>
      <c r="C32" s="111"/>
      <c r="D32" s="102"/>
      <c r="E32" s="90"/>
      <c r="F32" s="105"/>
      <c r="G32" s="87"/>
      <c r="H32" s="110"/>
      <c r="I32" s="111"/>
      <c r="J32" s="101"/>
      <c r="K32" s="90"/>
      <c r="L32" s="105"/>
    </row>
    <row r="33" spans="1:12" ht="30.75" x14ac:dyDescent="0.25">
      <c r="A33" s="87"/>
      <c r="B33" s="112" t="s">
        <v>0</v>
      </c>
      <c r="C33" s="101"/>
      <c r="D33" s="102"/>
      <c r="E33" s="90"/>
      <c r="F33" s="103"/>
      <c r="G33" s="87"/>
      <c r="H33" s="112" t="s">
        <v>0</v>
      </c>
      <c r="I33" s="101"/>
      <c r="J33" s="101"/>
      <c r="K33" s="90"/>
      <c r="L33" s="103"/>
    </row>
    <row r="34" spans="1:12" ht="30.75" x14ac:dyDescent="0.25">
      <c r="A34" s="87"/>
      <c r="B34" s="171"/>
      <c r="C34" s="113"/>
      <c r="D34" s="102"/>
      <c r="E34" s="90"/>
      <c r="F34" s="105"/>
      <c r="G34" s="87"/>
      <c r="H34" s="171"/>
      <c r="I34" s="113"/>
      <c r="J34" s="101"/>
      <c r="K34" s="90"/>
      <c r="L34" s="105"/>
    </row>
    <row r="35" spans="1:12" ht="30.75" x14ac:dyDescent="0.25">
      <c r="A35" s="87"/>
      <c r="B35" s="106"/>
      <c r="C35" s="114"/>
      <c r="D35" s="89"/>
      <c r="E35" s="90"/>
      <c r="F35" s="99"/>
      <c r="G35" s="87"/>
      <c r="H35" s="106"/>
      <c r="I35" s="114"/>
      <c r="J35" s="108"/>
      <c r="K35" s="90"/>
      <c r="L35" s="99"/>
    </row>
    <row r="36" spans="1:12" ht="30.75" x14ac:dyDescent="0.25">
      <c r="A36" s="87"/>
      <c r="B36" s="106" t="s">
        <v>63</v>
      </c>
      <c r="C36" s="88">
        <v>0</v>
      </c>
      <c r="D36" s="89" t="s">
        <v>61</v>
      </c>
      <c r="E36" s="90"/>
      <c r="F36" s="115"/>
      <c r="G36" s="87"/>
      <c r="H36" s="106" t="s">
        <v>63</v>
      </c>
      <c r="I36" s="88">
        <v>0</v>
      </c>
      <c r="J36" s="108" t="str">
        <f>D36</f>
        <v>чел</v>
      </c>
      <c r="K36" s="90"/>
      <c r="L36" s="115"/>
    </row>
    <row r="37" spans="1:12" ht="30" x14ac:dyDescent="0.25">
      <c r="A37" s="93">
        <v>1</v>
      </c>
      <c r="B37" s="94" t="s">
        <v>81</v>
      </c>
      <c r="C37" s="95" t="s">
        <v>82</v>
      </c>
      <c r="D37" s="94"/>
      <c r="E37" s="90"/>
      <c r="F37" s="98"/>
      <c r="G37" s="93">
        <f>A37</f>
        <v>1</v>
      </c>
      <c r="H37" s="94" t="s">
        <v>81</v>
      </c>
      <c r="I37" s="95" t="s">
        <v>82</v>
      </c>
      <c r="J37" s="94"/>
      <c r="K37" s="90"/>
      <c r="L37" s="97"/>
    </row>
    <row r="38" spans="1:12" ht="30" x14ac:dyDescent="0.25">
      <c r="A38" s="93">
        <f>A37+1</f>
        <v>2</v>
      </c>
      <c r="B38" s="94" t="s">
        <v>83</v>
      </c>
      <c r="C38" s="95" t="s">
        <v>33</v>
      </c>
      <c r="D38" s="94"/>
      <c r="E38" s="90"/>
      <c r="F38" s="98"/>
      <c r="G38" s="93">
        <f>A38</f>
        <v>2</v>
      </c>
      <c r="H38" s="94" t="s">
        <v>65</v>
      </c>
      <c r="I38" s="95" t="s">
        <v>34</v>
      </c>
      <c r="J38" s="94"/>
      <c r="K38" s="90"/>
      <c r="L38" s="97"/>
    </row>
    <row r="39" spans="1:12" ht="30" x14ac:dyDescent="0.25">
      <c r="A39" s="93"/>
      <c r="B39" s="94"/>
      <c r="C39" s="95"/>
      <c r="D39" s="94"/>
      <c r="E39" s="90"/>
      <c r="F39" s="98"/>
      <c r="G39" s="93"/>
      <c r="H39" s="94"/>
      <c r="I39" s="95"/>
      <c r="J39" s="95"/>
      <c r="K39" s="90"/>
      <c r="L39" s="97"/>
    </row>
    <row r="40" spans="1:12" ht="30.75" x14ac:dyDescent="0.25">
      <c r="A40" s="116"/>
      <c r="B40" s="94"/>
      <c r="C40" s="95"/>
      <c r="D40" s="95"/>
      <c r="E40" s="90"/>
      <c r="F40" s="117"/>
      <c r="G40" s="87"/>
      <c r="H40" s="94"/>
      <c r="I40" s="95"/>
      <c r="J40" s="95"/>
      <c r="K40" s="90"/>
      <c r="L40" s="99"/>
    </row>
    <row r="41" spans="1:12" ht="30.75" x14ac:dyDescent="0.25">
      <c r="A41" s="87"/>
      <c r="B41" s="100" t="s">
        <v>0</v>
      </c>
      <c r="C41" s="101"/>
      <c r="D41" s="102"/>
      <c r="E41" s="90"/>
      <c r="F41" s="103"/>
      <c r="G41" s="87"/>
      <c r="H41" s="112" t="str">
        <f>B41</f>
        <v>Итого:</v>
      </c>
      <c r="I41" s="101"/>
      <c r="J41" s="101"/>
      <c r="K41" s="90"/>
      <c r="L41" s="103"/>
    </row>
    <row r="42" spans="1:12" ht="27.75" x14ac:dyDescent="0.25">
      <c r="A42" s="116"/>
      <c r="B42" s="170"/>
      <c r="C42" s="170"/>
      <c r="D42" s="170"/>
      <c r="E42" s="118"/>
      <c r="F42" s="117"/>
      <c r="G42" s="119"/>
      <c r="H42" s="170"/>
      <c r="I42" s="170"/>
      <c r="J42" s="170"/>
      <c r="K42" s="120"/>
      <c r="L42" s="117"/>
    </row>
    <row r="43" spans="1:12" ht="26.25" x14ac:dyDescent="0.25">
      <c r="A43" s="121"/>
      <c r="B43" s="163"/>
      <c r="C43" s="169"/>
      <c r="D43" s="163"/>
      <c r="E43" s="122"/>
      <c r="F43" s="123"/>
      <c r="G43" s="124"/>
      <c r="H43" s="163"/>
      <c r="I43" s="169"/>
      <c r="J43" s="163"/>
      <c r="K43" s="122"/>
      <c r="L43" s="123"/>
    </row>
    <row r="44" spans="1:12" ht="30.75" x14ac:dyDescent="0.25">
      <c r="A44" s="87"/>
      <c r="B44" s="125" t="s">
        <v>49</v>
      </c>
      <c r="C44" s="102"/>
      <c r="D44" s="126" t="s">
        <v>50</v>
      </c>
      <c r="E44" s="127"/>
      <c r="F44" s="91"/>
      <c r="G44" s="92"/>
      <c r="H44" s="125" t="str">
        <f>B44</f>
        <v>Бухгалтер</v>
      </c>
      <c r="I44" s="102"/>
      <c r="J44" s="126" t="str">
        <f>D44</f>
        <v>Гудым Д.С.</v>
      </c>
      <c r="K44" s="127"/>
      <c r="L44" s="91"/>
    </row>
    <row r="45" spans="1:12" ht="31.5" thickBot="1" x14ac:dyDescent="0.3">
      <c r="A45" s="128"/>
      <c r="B45" s="129" t="s">
        <v>64</v>
      </c>
      <c r="C45" s="130"/>
      <c r="D45" s="131" t="s">
        <v>52</v>
      </c>
      <c r="E45" s="132"/>
      <c r="F45" s="133"/>
      <c r="G45" s="128"/>
      <c r="H45" s="129" t="str">
        <f>B45</f>
        <v>Зав.производством</v>
      </c>
      <c r="I45" s="130"/>
      <c r="J45" s="168" t="str">
        <f>D45</f>
        <v>Катанцева Я.В.</v>
      </c>
      <c r="K45" s="132"/>
      <c r="L45" s="133"/>
    </row>
    <row r="46" spans="1:12" ht="22.5" x14ac:dyDescent="0.25">
      <c r="A46" s="166"/>
      <c r="B46" s="167"/>
      <c r="C46" s="167"/>
      <c r="D46" s="167"/>
      <c r="E46" s="166"/>
      <c r="F46" s="166"/>
      <c r="G46" s="167"/>
      <c r="H46" s="167"/>
      <c r="I46" s="167"/>
      <c r="J46" s="167"/>
      <c r="K46" s="166"/>
      <c r="L46" s="166"/>
    </row>
    <row r="47" spans="1:12" ht="22.5" x14ac:dyDescent="0.25">
      <c r="A47" s="166"/>
      <c r="B47" s="167"/>
      <c r="C47" s="167"/>
      <c r="D47" s="167"/>
      <c r="E47" s="166"/>
      <c r="F47" s="166"/>
      <c r="G47" s="167"/>
      <c r="H47" s="167"/>
      <c r="I47" s="167"/>
      <c r="J47" s="167"/>
      <c r="K47" s="166"/>
      <c r="L47" s="166"/>
    </row>
    <row r="48" spans="1:12" ht="22.5" x14ac:dyDescent="0.25">
      <c r="A48" s="166"/>
      <c r="B48" s="167"/>
      <c r="C48" s="167"/>
      <c r="D48" s="167"/>
      <c r="E48" s="166"/>
      <c r="F48" s="166"/>
      <c r="G48" s="167"/>
      <c r="H48" s="167"/>
      <c r="I48" s="167"/>
      <c r="J48" s="167"/>
      <c r="K48" s="166"/>
      <c r="L48" s="166"/>
    </row>
    <row r="49" spans="1:12" ht="30" x14ac:dyDescent="0.25">
      <c r="A49" s="166"/>
      <c r="B49" s="94" t="s">
        <v>85</v>
      </c>
      <c r="C49" s="95" t="s">
        <v>8</v>
      </c>
      <c r="D49" s="95"/>
      <c r="E49" s="95"/>
      <c r="F49" s="166"/>
      <c r="G49" s="167"/>
      <c r="H49" s="167"/>
      <c r="I49" s="167"/>
      <c r="J49" s="167"/>
      <c r="K49" s="166"/>
      <c r="L49" s="166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="40" zoomScaleNormal="60" zoomScaleSheetLayoutView="40" workbookViewId="0">
      <selection activeCell="K19" sqref="K19"/>
    </sheetView>
  </sheetViews>
  <sheetFormatPr defaultRowHeight="18.75" x14ac:dyDescent="0.3"/>
  <cols>
    <col min="1" max="2" width="25.7109375" style="64" customWidth="1"/>
    <col min="3" max="3" width="15.7109375" style="64" customWidth="1"/>
    <col min="4" max="4" width="83.28515625" style="64" customWidth="1"/>
    <col min="5" max="6" width="25.7109375" style="64" customWidth="1"/>
    <col min="7" max="7" width="27.42578125" style="64" customWidth="1"/>
    <col min="8" max="8" width="22.7109375" style="64" customWidth="1"/>
    <col min="9" max="9" width="24.5703125" style="64" customWidth="1"/>
    <col min="10" max="10" width="36.5703125" style="64" customWidth="1"/>
    <col min="11" max="12" width="25.7109375" style="64" customWidth="1"/>
    <col min="13" max="13" width="15.7109375" style="64" customWidth="1"/>
    <col min="14" max="14" width="82.28515625" style="64" customWidth="1"/>
    <col min="15" max="16" width="25.7109375" style="64" customWidth="1"/>
    <col min="17" max="17" width="25.5703125" style="64" customWidth="1"/>
    <col min="18" max="18" width="26.42578125" style="64" customWidth="1"/>
    <col min="19" max="19" width="23.42578125" style="64" customWidth="1"/>
    <col min="20" max="20" width="40.42578125" style="64" customWidth="1"/>
  </cols>
  <sheetData>
    <row r="1" spans="1:20" s="4" customFormat="1" ht="30" customHeight="1" x14ac:dyDescent="0.55000000000000004">
      <c r="A1" s="1" t="s">
        <v>37</v>
      </c>
      <c r="B1" s="1"/>
      <c r="C1" s="2"/>
      <c r="D1" s="2"/>
      <c r="E1" s="3"/>
      <c r="F1" s="147"/>
      <c r="G1" s="193" t="s">
        <v>38</v>
      </c>
      <c r="H1" s="193"/>
      <c r="I1" s="193"/>
      <c r="J1" s="193"/>
      <c r="K1" s="1" t="s">
        <v>37</v>
      </c>
      <c r="L1" s="1"/>
      <c r="M1" s="2"/>
      <c r="N1" s="2"/>
      <c r="O1" s="3"/>
      <c r="P1" s="147"/>
      <c r="Q1" s="193" t="s">
        <v>38</v>
      </c>
      <c r="R1" s="193"/>
      <c r="S1" s="193"/>
      <c r="T1" s="193"/>
    </row>
    <row r="2" spans="1:20" s="4" customFormat="1" ht="42" customHeight="1" x14ac:dyDescent="0.55000000000000004">
      <c r="A2" s="1" t="s">
        <v>39</v>
      </c>
      <c r="B2" s="1"/>
      <c r="C2" s="5"/>
      <c r="D2" s="5"/>
      <c r="E2" s="3"/>
      <c r="F2" s="147"/>
      <c r="G2" s="193"/>
      <c r="H2" s="193"/>
      <c r="I2" s="193"/>
      <c r="J2" s="193"/>
      <c r="K2" s="1" t="s">
        <v>39</v>
      </c>
      <c r="L2" s="1"/>
      <c r="M2" s="5"/>
      <c r="N2" s="5"/>
      <c r="O2" s="3"/>
      <c r="P2" s="147"/>
      <c r="Q2" s="193"/>
      <c r="R2" s="193"/>
      <c r="S2" s="193"/>
      <c r="T2" s="193"/>
    </row>
    <row r="3" spans="1:20" s="4" customFormat="1" ht="42" customHeight="1" x14ac:dyDescent="0.55000000000000004">
      <c r="A3" s="2" t="s">
        <v>41</v>
      </c>
      <c r="B3" s="2"/>
      <c r="C3" s="2"/>
      <c r="D3" s="2"/>
      <c r="E3" s="3"/>
      <c r="F3" s="147"/>
      <c r="G3" s="192" t="s">
        <v>40</v>
      </c>
      <c r="H3" s="192"/>
      <c r="I3" s="192"/>
      <c r="J3" s="192"/>
      <c r="K3" s="2" t="s">
        <v>41</v>
      </c>
      <c r="L3" s="2"/>
      <c r="M3" s="2"/>
      <c r="N3" s="2"/>
      <c r="O3" s="3"/>
      <c r="P3" s="147"/>
      <c r="Q3" s="192" t="s">
        <v>40</v>
      </c>
      <c r="R3" s="192"/>
      <c r="S3" s="192"/>
      <c r="T3" s="192"/>
    </row>
    <row r="4" spans="1:20" s="4" customFormat="1" ht="30" customHeight="1" x14ac:dyDescent="0.55000000000000004">
      <c r="A4" s="2" t="s">
        <v>42</v>
      </c>
      <c r="B4" s="2"/>
      <c r="C4" s="2"/>
      <c r="D4" s="2"/>
      <c r="E4" s="3"/>
      <c r="F4" s="147"/>
      <c r="G4" s="2" t="s">
        <v>42</v>
      </c>
      <c r="H4" s="2"/>
      <c r="I4" s="6"/>
      <c r="J4" s="6"/>
      <c r="K4" s="2" t="s">
        <v>42</v>
      </c>
      <c r="L4" s="2"/>
      <c r="M4" s="2"/>
      <c r="N4" s="2"/>
      <c r="O4" s="3"/>
      <c r="P4" s="147"/>
      <c r="Q4" s="2" t="s">
        <v>42</v>
      </c>
      <c r="R4" s="2"/>
      <c r="S4" s="6"/>
      <c r="T4" s="6"/>
    </row>
    <row r="5" spans="1:20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4" customFormat="1" ht="30" customHeight="1" x14ac:dyDescent="0.55000000000000004">
      <c r="A6" s="191" t="s">
        <v>43</v>
      </c>
      <c r="B6" s="191"/>
      <c r="C6" s="190" t="s">
        <v>44</v>
      </c>
      <c r="D6" s="190"/>
      <c r="E6" s="190"/>
      <c r="F6" s="190"/>
      <c r="G6" s="190"/>
      <c r="H6" s="190"/>
      <c r="I6" s="190"/>
      <c r="J6" s="190"/>
      <c r="K6" s="191" t="s">
        <v>43</v>
      </c>
      <c r="L6" s="191"/>
      <c r="M6" s="190" t="s">
        <v>44</v>
      </c>
      <c r="N6" s="190"/>
      <c r="O6" s="190"/>
      <c r="P6" s="190"/>
      <c r="Q6" s="190"/>
      <c r="R6" s="190"/>
      <c r="S6" s="190"/>
      <c r="T6" s="190"/>
    </row>
    <row r="7" spans="1:20" s="4" customFormat="1" ht="30" customHeight="1" x14ac:dyDescent="0.55000000000000004">
      <c r="A7" s="8"/>
      <c r="B7" s="8"/>
      <c r="C7" s="190" t="s">
        <v>45</v>
      </c>
      <c r="D7" s="190"/>
      <c r="E7" s="190"/>
      <c r="F7" s="190"/>
      <c r="G7" s="190"/>
      <c r="H7" s="190"/>
      <c r="I7" s="190"/>
      <c r="J7" s="190"/>
      <c r="K7" s="8"/>
      <c r="L7" s="8"/>
      <c r="M7" s="190" t="s">
        <v>45</v>
      </c>
      <c r="N7" s="190"/>
      <c r="O7" s="190"/>
      <c r="P7" s="190"/>
      <c r="Q7" s="190"/>
      <c r="R7" s="190"/>
      <c r="S7" s="190"/>
      <c r="T7" s="190"/>
    </row>
    <row r="8" spans="1:20" s="4" customFormat="1" ht="30" customHeight="1" x14ac:dyDescent="0.55000000000000004">
      <c r="A8" s="8"/>
      <c r="B8" s="8"/>
      <c r="C8" s="146"/>
      <c r="D8" s="146"/>
      <c r="E8" s="146"/>
      <c r="F8" s="146"/>
      <c r="G8" s="146"/>
      <c r="H8" s="146"/>
      <c r="I8" s="146"/>
      <c r="J8" s="146"/>
      <c r="K8" s="8"/>
      <c r="L8" s="8"/>
      <c r="M8" s="146"/>
      <c r="N8" s="146"/>
      <c r="O8" s="146"/>
      <c r="P8" s="146"/>
      <c r="Q8" s="146"/>
      <c r="R8" s="146"/>
      <c r="S8" s="146"/>
      <c r="T8" s="146"/>
    </row>
    <row r="9" spans="1:20" s="4" customFormat="1" ht="30" customHeight="1" x14ac:dyDescent="0.55000000000000004">
      <c r="A9" s="9" t="s">
        <v>46</v>
      </c>
      <c r="B9" s="9"/>
      <c r="C9" s="9"/>
      <c r="D9" s="9"/>
      <c r="E9" s="189" t="s">
        <v>47</v>
      </c>
      <c r="F9" s="189"/>
      <c r="G9" s="9"/>
      <c r="H9" s="9"/>
      <c r="I9" s="9"/>
      <c r="J9" s="9"/>
      <c r="K9" s="9" t="s">
        <v>46</v>
      </c>
      <c r="L9" s="9"/>
      <c r="M9" s="9"/>
      <c r="N9" s="9"/>
      <c r="O9" s="189" t="s">
        <v>47</v>
      </c>
      <c r="P9" s="189"/>
      <c r="Q9" s="9"/>
      <c r="R9" s="9"/>
      <c r="S9" s="9"/>
      <c r="T9" s="9"/>
    </row>
    <row r="10" spans="1:20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10"/>
      <c r="I10" s="7"/>
      <c r="J10" s="7"/>
      <c r="K10" s="10"/>
      <c r="L10" s="10"/>
      <c r="M10" s="10"/>
      <c r="N10" s="10"/>
      <c r="O10" s="10"/>
      <c r="P10" s="10"/>
      <c r="Q10" s="10"/>
      <c r="R10" s="10"/>
      <c r="S10" s="7"/>
      <c r="T10" s="7"/>
    </row>
    <row r="11" spans="1:20" s="14" customFormat="1" ht="30" customHeight="1" thickBot="1" x14ac:dyDescent="0.5">
      <c r="A11" s="11" t="s">
        <v>28</v>
      </c>
      <c r="B11" s="188" t="s">
        <v>27</v>
      </c>
      <c r="C11" s="188"/>
      <c r="D11" s="188"/>
      <c r="E11" s="188"/>
      <c r="F11" s="188"/>
      <c r="G11" s="12" t="s">
        <v>26</v>
      </c>
      <c r="H11" s="12" t="s">
        <v>25</v>
      </c>
      <c r="I11" s="12" t="s">
        <v>24</v>
      </c>
      <c r="J11" s="13">
        <v>44670</v>
      </c>
      <c r="K11" s="11" t="s">
        <v>28</v>
      </c>
      <c r="L11" s="188" t="s">
        <v>27</v>
      </c>
      <c r="M11" s="188"/>
      <c r="N11" s="188"/>
      <c r="O11" s="188"/>
      <c r="P11" s="188"/>
      <c r="Q11" s="12" t="s">
        <v>26</v>
      </c>
      <c r="R11" s="12" t="s">
        <v>29</v>
      </c>
      <c r="S11" s="12" t="s">
        <v>24</v>
      </c>
      <c r="T11" s="13">
        <f>J11</f>
        <v>44670</v>
      </c>
    </row>
    <row r="12" spans="1:20" s="18" customFormat="1" ht="35.25" customHeight="1" thickBot="1" x14ac:dyDescent="0.3">
      <c r="A12" s="15" t="s">
        <v>23</v>
      </c>
      <c r="B12" s="16" t="s">
        <v>22</v>
      </c>
      <c r="C12" s="16" t="s">
        <v>48</v>
      </c>
      <c r="D12" s="16" t="s">
        <v>21</v>
      </c>
      <c r="E12" s="16" t="s">
        <v>20</v>
      </c>
      <c r="F12" s="16" t="s">
        <v>66</v>
      </c>
      <c r="G12" s="16" t="s">
        <v>19</v>
      </c>
      <c r="H12" s="16" t="s">
        <v>18</v>
      </c>
      <c r="I12" s="16" t="s">
        <v>17</v>
      </c>
      <c r="J12" s="17" t="s">
        <v>16</v>
      </c>
      <c r="K12" s="15" t="s">
        <v>23</v>
      </c>
      <c r="L12" s="16" t="s">
        <v>22</v>
      </c>
      <c r="M12" s="16" t="s">
        <v>48</v>
      </c>
      <c r="N12" s="16" t="s">
        <v>21</v>
      </c>
      <c r="O12" s="16" t="s">
        <v>20</v>
      </c>
      <c r="P12" s="16" t="s">
        <v>66</v>
      </c>
      <c r="Q12" s="16" t="s">
        <v>19</v>
      </c>
      <c r="R12" s="16" t="s">
        <v>18</v>
      </c>
      <c r="S12" s="16" t="s">
        <v>17</v>
      </c>
      <c r="T12" s="17" t="s">
        <v>16</v>
      </c>
    </row>
    <row r="13" spans="1:20" s="27" customFormat="1" ht="30" customHeight="1" x14ac:dyDescent="0.4">
      <c r="A13" s="19" t="s">
        <v>15</v>
      </c>
      <c r="B13" s="148" t="s">
        <v>67</v>
      </c>
      <c r="C13" s="149">
        <v>0</v>
      </c>
      <c r="D13" s="22" t="s">
        <v>68</v>
      </c>
      <c r="E13" s="23" t="s">
        <v>69</v>
      </c>
      <c r="F13" s="150">
        <f>50+44.5</f>
        <v>94.5</v>
      </c>
      <c r="G13" s="24">
        <v>13.3</v>
      </c>
      <c r="H13" s="24">
        <v>9.9</v>
      </c>
      <c r="I13" s="25">
        <v>2.7</v>
      </c>
      <c r="J13" s="26">
        <v>153</v>
      </c>
      <c r="K13" s="19" t="s">
        <v>15</v>
      </c>
      <c r="L13" s="148" t="s">
        <v>67</v>
      </c>
      <c r="M13" s="149">
        <v>0</v>
      </c>
      <c r="N13" s="22" t="s">
        <v>68</v>
      </c>
      <c r="O13" s="23" t="s">
        <v>70</v>
      </c>
      <c r="P13" s="150">
        <f>50+44.5+23.4</f>
        <v>117.9</v>
      </c>
      <c r="Q13" s="24">
        <f>13.3/14*16</f>
        <v>15.200000000000001</v>
      </c>
      <c r="R13" s="24">
        <f>9.9/14*16</f>
        <v>11.314285714285715</v>
      </c>
      <c r="S13" s="25">
        <f>2.7/14*16</f>
        <v>3.0857142857142859</v>
      </c>
      <c r="T13" s="26">
        <f>153/14*16</f>
        <v>174.85714285714286</v>
      </c>
    </row>
    <row r="14" spans="1:20" s="27" customFormat="1" ht="33.75" customHeight="1" x14ac:dyDescent="0.25">
      <c r="A14" s="28"/>
      <c r="B14" s="36" t="s">
        <v>14</v>
      </c>
      <c r="C14" s="37">
        <f t="shared" ref="C14" si="0">C13</f>
        <v>0</v>
      </c>
      <c r="D14" s="31" t="s">
        <v>13</v>
      </c>
      <c r="E14" s="32" t="s">
        <v>12</v>
      </c>
      <c r="F14" s="151">
        <v>8</v>
      </c>
      <c r="G14" s="33">
        <v>2.2999999999999998</v>
      </c>
      <c r="H14" s="33">
        <v>0.9</v>
      </c>
      <c r="I14" s="34">
        <v>14.9</v>
      </c>
      <c r="J14" s="35">
        <v>77</v>
      </c>
      <c r="K14" s="28"/>
      <c r="L14" s="36" t="s">
        <v>14</v>
      </c>
      <c r="M14" s="37">
        <f t="shared" ref="M14" si="1">M13</f>
        <v>0</v>
      </c>
      <c r="N14" s="31" t="s">
        <v>13</v>
      </c>
      <c r="O14" s="32" t="s">
        <v>12</v>
      </c>
      <c r="P14" s="151">
        <v>8</v>
      </c>
      <c r="Q14" s="33">
        <v>2.2999999999999998</v>
      </c>
      <c r="R14" s="33">
        <v>0.9</v>
      </c>
      <c r="S14" s="34">
        <v>14.9</v>
      </c>
      <c r="T14" s="35">
        <v>77</v>
      </c>
    </row>
    <row r="15" spans="1:20" s="27" customFormat="1" ht="33.75" customHeight="1" x14ac:dyDescent="0.25">
      <c r="A15" s="28"/>
      <c r="B15" s="36" t="s">
        <v>1</v>
      </c>
      <c r="C15" s="37">
        <f>C14</f>
        <v>0</v>
      </c>
      <c r="D15" s="31" t="s">
        <v>71</v>
      </c>
      <c r="E15" s="32" t="s">
        <v>8</v>
      </c>
      <c r="F15" s="151">
        <v>2.7</v>
      </c>
      <c r="G15" s="34">
        <v>0</v>
      </c>
      <c r="H15" s="34">
        <v>0</v>
      </c>
      <c r="I15" s="34">
        <v>10</v>
      </c>
      <c r="J15" s="39">
        <v>40</v>
      </c>
      <c r="K15" s="38"/>
      <c r="L15" s="36" t="s">
        <v>1</v>
      </c>
      <c r="M15" s="37">
        <f>M14</f>
        <v>0</v>
      </c>
      <c r="N15" s="31" t="s">
        <v>71</v>
      </c>
      <c r="O15" s="32" t="s">
        <v>8</v>
      </c>
      <c r="P15" s="151">
        <v>2.7</v>
      </c>
      <c r="Q15" s="34">
        <v>0</v>
      </c>
      <c r="R15" s="34">
        <v>0</v>
      </c>
      <c r="S15" s="34">
        <v>10</v>
      </c>
      <c r="T15" s="39">
        <v>40</v>
      </c>
    </row>
    <row r="16" spans="1:20" s="27" customFormat="1" ht="33.75" customHeight="1" x14ac:dyDescent="0.25">
      <c r="A16" s="28"/>
      <c r="B16" s="36" t="s">
        <v>72</v>
      </c>
      <c r="C16" s="37">
        <f t="shared" ref="C16" si="2">C15</f>
        <v>0</v>
      </c>
      <c r="D16" s="31" t="s">
        <v>73</v>
      </c>
      <c r="E16" s="32" t="s">
        <v>12</v>
      </c>
      <c r="F16" s="151">
        <v>10</v>
      </c>
      <c r="G16" s="34">
        <v>0.6</v>
      </c>
      <c r="H16" s="34">
        <v>2.1</v>
      </c>
      <c r="I16" s="34">
        <v>2.1</v>
      </c>
      <c r="J16" s="39">
        <v>27</v>
      </c>
      <c r="K16" s="28"/>
      <c r="L16" s="36" t="s">
        <v>72</v>
      </c>
      <c r="M16" s="37">
        <f t="shared" ref="M16" si="3">M15</f>
        <v>0</v>
      </c>
      <c r="N16" s="31" t="s">
        <v>73</v>
      </c>
      <c r="O16" s="32" t="s">
        <v>12</v>
      </c>
      <c r="P16" s="151">
        <v>10</v>
      </c>
      <c r="Q16" s="34">
        <v>0.6</v>
      </c>
      <c r="R16" s="34">
        <v>2.1</v>
      </c>
      <c r="S16" s="34">
        <v>2.1</v>
      </c>
      <c r="T16" s="39">
        <v>27</v>
      </c>
    </row>
    <row r="17" spans="1:20" s="27" customFormat="1" ht="33.75" customHeight="1" x14ac:dyDescent="0.25">
      <c r="A17" s="28"/>
      <c r="B17" s="36"/>
      <c r="C17" s="37"/>
      <c r="D17" s="31"/>
      <c r="E17" s="32"/>
      <c r="F17" s="151"/>
      <c r="G17" s="33"/>
      <c r="H17" s="33"/>
      <c r="I17" s="34"/>
      <c r="J17" s="35"/>
      <c r="K17" s="28"/>
      <c r="L17" s="36"/>
      <c r="M17" s="37"/>
      <c r="N17" s="31"/>
      <c r="O17" s="32"/>
      <c r="P17" s="151"/>
      <c r="Q17" s="33"/>
      <c r="R17" s="33"/>
      <c r="S17" s="34"/>
      <c r="T17" s="35"/>
    </row>
    <row r="18" spans="1:20" s="27" customFormat="1" ht="33.75" customHeight="1" x14ac:dyDescent="0.4">
      <c r="A18" s="28"/>
      <c r="B18" s="29"/>
      <c r="C18" s="30"/>
      <c r="D18" s="31"/>
      <c r="E18" s="32"/>
      <c r="F18" s="151"/>
      <c r="G18" s="34"/>
      <c r="H18" s="34"/>
      <c r="I18" s="34"/>
      <c r="J18" s="39"/>
      <c r="K18" s="38"/>
      <c r="L18" s="29"/>
      <c r="M18" s="30"/>
      <c r="N18" s="31"/>
      <c r="O18" s="32"/>
      <c r="P18" s="151"/>
      <c r="Q18" s="34"/>
      <c r="R18" s="34"/>
      <c r="S18" s="34"/>
      <c r="T18" s="39"/>
    </row>
    <row r="19" spans="1:20" s="27" customFormat="1" ht="36" customHeight="1" thickBot="1" x14ac:dyDescent="0.3">
      <c r="A19" s="40"/>
      <c r="B19" s="41"/>
      <c r="C19" s="42"/>
      <c r="D19" s="43"/>
      <c r="E19" s="44"/>
      <c r="F19" s="152"/>
      <c r="G19" s="45"/>
      <c r="H19" s="45"/>
      <c r="I19" s="45"/>
      <c r="J19" s="46"/>
      <c r="K19" s="47"/>
      <c r="L19" s="41"/>
      <c r="M19" s="42"/>
      <c r="N19" s="43"/>
      <c r="O19" s="44"/>
      <c r="P19" s="152"/>
      <c r="Q19" s="45"/>
      <c r="R19" s="45"/>
      <c r="S19" s="45"/>
      <c r="T19" s="46"/>
    </row>
    <row r="20" spans="1:20" s="27" customFormat="1" ht="36" customHeight="1" thickBot="1" x14ac:dyDescent="0.3">
      <c r="A20" s="185" t="s">
        <v>0</v>
      </c>
      <c r="B20" s="186"/>
      <c r="C20" s="187"/>
      <c r="D20" s="48"/>
      <c r="E20" s="49"/>
      <c r="F20" s="153">
        <f>SUM(F13:F19)</f>
        <v>115.2</v>
      </c>
      <c r="G20" s="50">
        <f>SUM(G13:G19)</f>
        <v>16.200000000000003</v>
      </c>
      <c r="H20" s="50">
        <f t="shared" ref="H20:J20" si="4">SUM(H13:H19)</f>
        <v>12.9</v>
      </c>
      <c r="I20" s="50">
        <f t="shared" si="4"/>
        <v>29.700000000000003</v>
      </c>
      <c r="J20" s="51">
        <f t="shared" si="4"/>
        <v>297</v>
      </c>
      <c r="K20" s="185" t="s">
        <v>0</v>
      </c>
      <c r="L20" s="186"/>
      <c r="M20" s="187"/>
      <c r="N20" s="48"/>
      <c r="O20" s="49"/>
      <c r="P20" s="153">
        <f>SUM(P13:P19)</f>
        <v>138.6</v>
      </c>
      <c r="Q20" s="50">
        <f>SUM(Q13:Q19)</f>
        <v>18.100000000000001</v>
      </c>
      <c r="R20" s="50">
        <f t="shared" ref="R20:T20" si="5">SUM(R13:R19)</f>
        <v>14.314285714285715</v>
      </c>
      <c r="S20" s="50">
        <f t="shared" si="5"/>
        <v>30.085714285714289</v>
      </c>
      <c r="T20" s="51">
        <f t="shared" si="5"/>
        <v>318.85714285714289</v>
      </c>
    </row>
    <row r="21" spans="1:20" s="27" customFormat="1" ht="66" customHeight="1" x14ac:dyDescent="0.25">
      <c r="A21" s="19" t="s">
        <v>11</v>
      </c>
      <c r="B21" s="20" t="s">
        <v>30</v>
      </c>
      <c r="C21" s="21">
        <v>0</v>
      </c>
      <c r="D21" s="22" t="s">
        <v>74</v>
      </c>
      <c r="E21" s="23" t="s">
        <v>36</v>
      </c>
      <c r="F21" s="150">
        <v>20</v>
      </c>
      <c r="G21" s="25">
        <v>5.7</v>
      </c>
      <c r="H21" s="25">
        <v>12.4</v>
      </c>
      <c r="I21" s="25">
        <v>7.9</v>
      </c>
      <c r="J21" s="52">
        <v>164.1</v>
      </c>
      <c r="K21" s="19" t="s">
        <v>11</v>
      </c>
      <c r="L21" s="20" t="s">
        <v>30</v>
      </c>
      <c r="M21" s="21">
        <v>0</v>
      </c>
      <c r="N21" s="22" t="s">
        <v>74</v>
      </c>
      <c r="O21" s="23" t="s">
        <v>36</v>
      </c>
      <c r="P21" s="150">
        <v>20</v>
      </c>
      <c r="Q21" s="25">
        <v>5.7</v>
      </c>
      <c r="R21" s="25">
        <v>12.4</v>
      </c>
      <c r="S21" s="25">
        <v>7.9</v>
      </c>
      <c r="T21" s="52">
        <v>164.1</v>
      </c>
    </row>
    <row r="22" spans="1:20" s="53" customFormat="1" ht="67.5" customHeight="1" x14ac:dyDescent="0.25">
      <c r="A22" s="28"/>
      <c r="B22" s="36" t="s">
        <v>10</v>
      </c>
      <c r="C22" s="37">
        <f t="shared" ref="C22:C27" si="6">C21</f>
        <v>0</v>
      </c>
      <c r="D22" s="31" t="s">
        <v>75</v>
      </c>
      <c r="E22" s="32" t="s">
        <v>35</v>
      </c>
      <c r="F22" s="151">
        <v>80</v>
      </c>
      <c r="G22" s="33">
        <v>18.600000000000001</v>
      </c>
      <c r="H22" s="33">
        <v>18.600000000000001</v>
      </c>
      <c r="I22" s="34">
        <v>9.4</v>
      </c>
      <c r="J22" s="35">
        <v>280</v>
      </c>
      <c r="K22" s="38"/>
      <c r="L22" s="36" t="s">
        <v>10</v>
      </c>
      <c r="M22" s="37">
        <f t="shared" ref="M22:M27" si="7">M21</f>
        <v>0</v>
      </c>
      <c r="N22" s="31" t="s">
        <v>75</v>
      </c>
      <c r="O22" s="32" t="s">
        <v>35</v>
      </c>
      <c r="P22" s="151">
        <v>80</v>
      </c>
      <c r="Q22" s="33">
        <v>18.600000000000001</v>
      </c>
      <c r="R22" s="33">
        <v>18.600000000000001</v>
      </c>
      <c r="S22" s="34">
        <v>9.4</v>
      </c>
      <c r="T22" s="35">
        <v>280</v>
      </c>
    </row>
    <row r="23" spans="1:20" s="55" customFormat="1" ht="30" customHeight="1" x14ac:dyDescent="0.4">
      <c r="A23" s="54"/>
      <c r="B23" s="29" t="s">
        <v>9</v>
      </c>
      <c r="C23" s="30">
        <f t="shared" si="6"/>
        <v>0</v>
      </c>
      <c r="D23" s="31" t="s">
        <v>76</v>
      </c>
      <c r="E23" s="32" t="s">
        <v>77</v>
      </c>
      <c r="F23" s="151">
        <f>77.1-11</f>
        <v>66.099999999999994</v>
      </c>
      <c r="G23" s="33">
        <v>6.5</v>
      </c>
      <c r="H23" s="33">
        <v>12.5</v>
      </c>
      <c r="I23" s="33">
        <v>8.6</v>
      </c>
      <c r="J23" s="35">
        <v>174.1</v>
      </c>
      <c r="K23" s="54"/>
      <c r="L23" s="29" t="s">
        <v>9</v>
      </c>
      <c r="M23" s="30">
        <f t="shared" si="7"/>
        <v>0</v>
      </c>
      <c r="N23" s="31" t="s">
        <v>76</v>
      </c>
      <c r="O23" s="32" t="s">
        <v>77</v>
      </c>
      <c r="P23" s="151">
        <f>77.1-11</f>
        <v>66.099999999999994</v>
      </c>
      <c r="Q23" s="33">
        <v>6.5</v>
      </c>
      <c r="R23" s="33">
        <v>12.5</v>
      </c>
      <c r="S23" s="33">
        <v>8.6</v>
      </c>
      <c r="T23" s="35">
        <v>174.1</v>
      </c>
    </row>
    <row r="24" spans="1:20" s="55" customFormat="1" ht="30" customHeight="1" x14ac:dyDescent="0.4">
      <c r="A24" s="54"/>
      <c r="B24" s="36" t="s">
        <v>78</v>
      </c>
      <c r="C24" s="37">
        <f t="shared" si="6"/>
        <v>0</v>
      </c>
      <c r="D24" s="31" t="s">
        <v>79</v>
      </c>
      <c r="E24" s="32" t="s">
        <v>31</v>
      </c>
      <c r="F24" s="151">
        <v>15</v>
      </c>
      <c r="G24" s="33">
        <v>5.2</v>
      </c>
      <c r="H24" s="33">
        <v>4.8</v>
      </c>
      <c r="I24" s="34">
        <v>31.4</v>
      </c>
      <c r="J24" s="35">
        <v>189</v>
      </c>
      <c r="K24" s="54"/>
      <c r="L24" s="36" t="s">
        <v>78</v>
      </c>
      <c r="M24" s="37">
        <f t="shared" si="7"/>
        <v>0</v>
      </c>
      <c r="N24" s="31" t="s">
        <v>79</v>
      </c>
      <c r="O24" s="32" t="s">
        <v>32</v>
      </c>
      <c r="P24" s="151">
        <f>18+9.6</f>
        <v>27.6</v>
      </c>
      <c r="Q24" s="33">
        <f>5.2/15*18</f>
        <v>6.24</v>
      </c>
      <c r="R24" s="33">
        <f>4.8/15*18</f>
        <v>5.76</v>
      </c>
      <c r="S24" s="34">
        <f>31.4/15*18</f>
        <v>37.68</v>
      </c>
      <c r="T24" s="35">
        <f>189/15*18</f>
        <v>226.79999999999998</v>
      </c>
    </row>
    <row r="25" spans="1:20" s="27" customFormat="1" ht="33.75" customHeight="1" x14ac:dyDescent="0.25">
      <c r="A25" s="28"/>
      <c r="B25" s="36" t="s">
        <v>1</v>
      </c>
      <c r="C25" s="37">
        <f t="shared" si="6"/>
        <v>0</v>
      </c>
      <c r="D25" s="31" t="s">
        <v>80</v>
      </c>
      <c r="E25" s="32" t="s">
        <v>8</v>
      </c>
      <c r="F25" s="151">
        <v>25</v>
      </c>
      <c r="G25" s="33">
        <v>0</v>
      </c>
      <c r="H25" s="33">
        <v>0</v>
      </c>
      <c r="I25" s="34">
        <v>10</v>
      </c>
      <c r="J25" s="35">
        <v>40</v>
      </c>
      <c r="K25" s="38"/>
      <c r="L25" s="36" t="s">
        <v>1</v>
      </c>
      <c r="M25" s="37">
        <f t="shared" si="7"/>
        <v>0</v>
      </c>
      <c r="N25" s="31" t="s">
        <v>80</v>
      </c>
      <c r="O25" s="32" t="s">
        <v>8</v>
      </c>
      <c r="P25" s="151">
        <v>25</v>
      </c>
      <c r="Q25" s="33">
        <v>0</v>
      </c>
      <c r="R25" s="33">
        <v>0</v>
      </c>
      <c r="S25" s="34">
        <v>10</v>
      </c>
      <c r="T25" s="35">
        <v>40</v>
      </c>
    </row>
    <row r="26" spans="1:20" s="56" customFormat="1" ht="33.75" customHeight="1" x14ac:dyDescent="0.25">
      <c r="A26" s="28"/>
      <c r="B26" s="36" t="s">
        <v>7</v>
      </c>
      <c r="C26" s="37">
        <f t="shared" si="6"/>
        <v>0</v>
      </c>
      <c r="D26" s="31" t="s">
        <v>6</v>
      </c>
      <c r="E26" s="32" t="s">
        <v>3</v>
      </c>
      <c r="F26" s="151">
        <v>2.5</v>
      </c>
      <c r="G26" s="33">
        <v>2.5</v>
      </c>
      <c r="H26" s="33">
        <v>0.4</v>
      </c>
      <c r="I26" s="34">
        <v>10.8</v>
      </c>
      <c r="J26" s="35">
        <v>57</v>
      </c>
      <c r="K26" s="38"/>
      <c r="L26" s="36" t="s">
        <v>7</v>
      </c>
      <c r="M26" s="37">
        <f t="shared" si="7"/>
        <v>0</v>
      </c>
      <c r="N26" s="31" t="s">
        <v>6</v>
      </c>
      <c r="O26" s="32" t="s">
        <v>3</v>
      </c>
      <c r="P26" s="151">
        <v>2.5</v>
      </c>
      <c r="Q26" s="33">
        <v>2.5</v>
      </c>
      <c r="R26" s="33">
        <v>0.4</v>
      </c>
      <c r="S26" s="34">
        <v>10.8</v>
      </c>
      <c r="T26" s="35">
        <v>57</v>
      </c>
    </row>
    <row r="27" spans="1:20" s="56" customFormat="1" ht="33.75" customHeight="1" x14ac:dyDescent="0.25">
      <c r="A27" s="28"/>
      <c r="B27" s="36" t="s">
        <v>5</v>
      </c>
      <c r="C27" s="37">
        <f t="shared" si="6"/>
        <v>0</v>
      </c>
      <c r="D27" s="31" t="s">
        <v>4</v>
      </c>
      <c r="E27" s="32" t="s">
        <v>3</v>
      </c>
      <c r="F27" s="151">
        <v>2</v>
      </c>
      <c r="G27" s="33">
        <v>2.5</v>
      </c>
      <c r="H27" s="33">
        <v>0.8</v>
      </c>
      <c r="I27" s="34">
        <v>14.1</v>
      </c>
      <c r="J27" s="35">
        <v>74</v>
      </c>
      <c r="K27" s="28"/>
      <c r="L27" s="36" t="s">
        <v>5</v>
      </c>
      <c r="M27" s="37">
        <f t="shared" si="7"/>
        <v>0</v>
      </c>
      <c r="N27" s="31" t="s">
        <v>4</v>
      </c>
      <c r="O27" s="32" t="s">
        <v>3</v>
      </c>
      <c r="P27" s="151">
        <v>2</v>
      </c>
      <c r="Q27" s="33">
        <v>2.5</v>
      </c>
      <c r="R27" s="33">
        <v>0.8</v>
      </c>
      <c r="S27" s="34">
        <v>14.1</v>
      </c>
      <c r="T27" s="35">
        <v>74</v>
      </c>
    </row>
    <row r="28" spans="1:20" s="27" customFormat="1" ht="30" customHeight="1" thickBot="1" x14ac:dyDescent="0.3">
      <c r="A28" s="40"/>
      <c r="B28" s="41"/>
      <c r="C28" s="42"/>
      <c r="D28" s="43"/>
      <c r="E28" s="44"/>
      <c r="F28" s="152"/>
      <c r="G28" s="45"/>
      <c r="H28" s="45"/>
      <c r="I28" s="57"/>
      <c r="J28" s="46"/>
      <c r="K28" s="47"/>
      <c r="L28" s="41"/>
      <c r="M28" s="42"/>
      <c r="N28" s="43"/>
      <c r="O28" s="44"/>
      <c r="P28" s="152"/>
      <c r="Q28" s="45"/>
      <c r="R28" s="45"/>
      <c r="S28" s="57"/>
      <c r="T28" s="46"/>
    </row>
    <row r="29" spans="1:20" s="27" customFormat="1" ht="30" customHeight="1" thickBot="1" x14ac:dyDescent="0.3">
      <c r="A29" s="182" t="s">
        <v>0</v>
      </c>
      <c r="B29" s="183"/>
      <c r="C29" s="184"/>
      <c r="D29" s="58"/>
      <c r="E29" s="59"/>
      <c r="F29" s="154">
        <f>SUM(F21:F28)</f>
        <v>210.6</v>
      </c>
      <c r="G29" s="60">
        <f>SUM(G21:G28)</f>
        <v>41</v>
      </c>
      <c r="H29" s="60">
        <f>SUM(H21:H28)</f>
        <v>49.499999999999993</v>
      </c>
      <c r="I29" s="60">
        <f>SUM(I21:I28)</f>
        <v>92.199999999999989</v>
      </c>
      <c r="J29" s="61">
        <f>SUM(J21:J28)</f>
        <v>978.2</v>
      </c>
      <c r="K29" s="182" t="s">
        <v>0</v>
      </c>
      <c r="L29" s="183"/>
      <c r="M29" s="184"/>
      <c r="N29" s="58"/>
      <c r="O29" s="59"/>
      <c r="P29" s="154">
        <f>SUM(P21:P28)</f>
        <v>223.2</v>
      </c>
      <c r="Q29" s="60">
        <f>SUM(Q21:Q28)</f>
        <v>42.04</v>
      </c>
      <c r="R29" s="60">
        <f>SUM(R21:R28)</f>
        <v>50.459999999999994</v>
      </c>
      <c r="S29" s="60">
        <f>SUM(S21:S28)</f>
        <v>98.47999999999999</v>
      </c>
      <c r="T29" s="61">
        <f>SUM(T21:T28)</f>
        <v>1016</v>
      </c>
    </row>
    <row r="30" spans="1:20" s="27" customFormat="1" ht="30" customHeight="1" x14ac:dyDescent="0.4">
      <c r="A30" s="19" t="s">
        <v>2</v>
      </c>
      <c r="B30" s="155" t="s">
        <v>81</v>
      </c>
      <c r="C30" s="156">
        <v>0</v>
      </c>
      <c r="D30" s="22" t="s">
        <v>81</v>
      </c>
      <c r="E30" s="23" t="s">
        <v>82</v>
      </c>
      <c r="F30" s="150">
        <f>82.5-20</f>
        <v>62.5</v>
      </c>
      <c r="G30" s="25">
        <v>1</v>
      </c>
      <c r="H30" s="25">
        <v>0.2</v>
      </c>
      <c r="I30" s="25">
        <f>20.2</f>
        <v>20.2</v>
      </c>
      <c r="J30" s="52">
        <v>92</v>
      </c>
      <c r="K30" s="19" t="s">
        <v>2</v>
      </c>
      <c r="L30" s="155" t="s">
        <v>1</v>
      </c>
      <c r="M30" s="156">
        <v>0</v>
      </c>
      <c r="N30" s="22" t="s">
        <v>81</v>
      </c>
      <c r="O30" s="23" t="s">
        <v>82</v>
      </c>
      <c r="P30" s="150">
        <f>82.5-20</f>
        <v>62.5</v>
      </c>
      <c r="Q30" s="25">
        <v>1</v>
      </c>
      <c r="R30" s="25">
        <v>0.2</v>
      </c>
      <c r="S30" s="25">
        <f>20.2</f>
        <v>20.2</v>
      </c>
      <c r="T30" s="52">
        <v>92</v>
      </c>
    </row>
    <row r="31" spans="1:20" s="55" customFormat="1" ht="30" customHeight="1" x14ac:dyDescent="0.4">
      <c r="A31" s="54"/>
      <c r="B31" s="29" t="s">
        <v>54</v>
      </c>
      <c r="C31" s="30">
        <f>C30</f>
        <v>0</v>
      </c>
      <c r="D31" s="31" t="s">
        <v>83</v>
      </c>
      <c r="E31" s="32" t="s">
        <v>33</v>
      </c>
      <c r="F31" s="151">
        <f>59.7-25</f>
        <v>34.700000000000003</v>
      </c>
      <c r="G31" s="34">
        <v>6.8</v>
      </c>
      <c r="H31" s="34">
        <f>3.8</f>
        <v>3.8</v>
      </c>
      <c r="I31" s="34">
        <f>44.3</f>
        <v>44.3</v>
      </c>
      <c r="J31" s="39">
        <f>232.5</f>
        <v>232.5</v>
      </c>
      <c r="K31" s="54"/>
      <c r="L31" s="29" t="s">
        <v>54</v>
      </c>
      <c r="M31" s="30">
        <f>M30</f>
        <v>0</v>
      </c>
      <c r="N31" s="31" t="s">
        <v>65</v>
      </c>
      <c r="O31" s="32" t="s">
        <v>34</v>
      </c>
      <c r="P31" s="151">
        <f>59.7-25+9</f>
        <v>43.7</v>
      </c>
      <c r="Q31" s="34">
        <f>5.5/7*9</f>
        <v>7.0714285714285712</v>
      </c>
      <c r="R31" s="34">
        <f>6.6/7*9</f>
        <v>8.4857142857142858</v>
      </c>
      <c r="S31" s="34">
        <f>38.9/7*9</f>
        <v>50.014285714285712</v>
      </c>
      <c r="T31" s="39">
        <f>237.3/7*9</f>
        <v>305.09999999999997</v>
      </c>
    </row>
    <row r="32" spans="1:20" s="55" customFormat="1" ht="30" customHeight="1" thickBot="1" x14ac:dyDescent="0.45">
      <c r="A32" s="157"/>
      <c r="B32" s="158"/>
      <c r="C32" s="160"/>
      <c r="D32" s="43"/>
      <c r="E32" s="44"/>
      <c r="F32" s="152"/>
      <c r="G32" s="57"/>
      <c r="H32" s="57"/>
      <c r="I32" s="57"/>
      <c r="J32" s="159"/>
      <c r="K32" s="161"/>
      <c r="L32" s="158"/>
      <c r="M32" s="160"/>
      <c r="N32" s="43"/>
      <c r="O32" s="44"/>
      <c r="P32" s="152"/>
      <c r="Q32" s="57"/>
      <c r="R32" s="57"/>
      <c r="S32" s="57"/>
      <c r="T32" s="159"/>
    </row>
    <row r="33" spans="1:20" s="27" customFormat="1" ht="30" customHeight="1" thickBot="1" x14ac:dyDescent="0.3">
      <c r="A33" s="182" t="s">
        <v>0</v>
      </c>
      <c r="B33" s="183"/>
      <c r="C33" s="184"/>
      <c r="D33" s="58"/>
      <c r="E33" s="59"/>
      <c r="F33" s="154">
        <f>SUM(F30:F32)</f>
        <v>97.2</v>
      </c>
      <c r="G33" s="60">
        <f>SUM(G30:G32)</f>
        <v>7.8</v>
      </c>
      <c r="H33" s="60">
        <f>SUM(H30:H32)</f>
        <v>4</v>
      </c>
      <c r="I33" s="60">
        <f>SUM(I30:I32)</f>
        <v>64.5</v>
      </c>
      <c r="J33" s="61">
        <f>SUM(J30:J32)</f>
        <v>324.5</v>
      </c>
      <c r="K33" s="182" t="s">
        <v>0</v>
      </c>
      <c r="L33" s="183"/>
      <c r="M33" s="184"/>
      <c r="N33" s="58"/>
      <c r="O33" s="59"/>
      <c r="P33" s="154">
        <f>SUM(P30:P32)</f>
        <v>106.2</v>
      </c>
      <c r="Q33" s="60">
        <f>SUM(Q30:Q32)</f>
        <v>8.0714285714285712</v>
      </c>
      <c r="R33" s="60">
        <f>SUM(R30:R32)</f>
        <v>8.6857142857142851</v>
      </c>
      <c r="S33" s="60">
        <f>SUM(S30:S32)</f>
        <v>70.214285714285708</v>
      </c>
      <c r="T33" s="61">
        <f>SUM(T30:T32)</f>
        <v>397.09999999999997</v>
      </c>
    </row>
    <row r="34" spans="1:20" s="53" customFormat="1" ht="24.95" customHeight="1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s="140" customFormat="1" ht="24.95" customHeight="1" x14ac:dyDescent="0.5">
      <c r="A35" s="134"/>
      <c r="B35" s="135"/>
      <c r="C35" s="135"/>
      <c r="D35" s="137" t="s">
        <v>49</v>
      </c>
      <c r="E35" s="101"/>
      <c r="F35" s="135" t="s">
        <v>84</v>
      </c>
      <c r="G35" s="138" t="s">
        <v>50</v>
      </c>
      <c r="H35" s="138"/>
      <c r="I35" s="139"/>
      <c r="J35" s="134"/>
      <c r="K35" s="134"/>
      <c r="L35" s="135"/>
      <c r="M35" s="135"/>
      <c r="N35" s="137" t="s">
        <v>49</v>
      </c>
      <c r="O35" s="101"/>
      <c r="P35" s="135" t="s">
        <v>84</v>
      </c>
      <c r="Q35" s="138" t="s">
        <v>50</v>
      </c>
      <c r="R35" s="138"/>
      <c r="S35" s="136"/>
      <c r="T35" s="134"/>
    </row>
    <row r="36" spans="1:20" s="142" customFormat="1" ht="24.95" customHeight="1" x14ac:dyDescent="0.5">
      <c r="A36" s="134"/>
      <c r="B36" s="135"/>
      <c r="C36" s="135"/>
      <c r="D36" s="137"/>
      <c r="E36" s="101"/>
      <c r="F36" s="135"/>
      <c r="G36" s="138"/>
      <c r="H36" s="138"/>
      <c r="I36" s="141"/>
      <c r="J36" s="135"/>
      <c r="K36" s="134"/>
      <c r="L36" s="135"/>
      <c r="M36" s="135"/>
      <c r="N36" s="137"/>
      <c r="O36" s="101"/>
      <c r="P36" s="135"/>
      <c r="Q36" s="138"/>
      <c r="R36" s="138"/>
      <c r="S36" s="141"/>
      <c r="T36" s="135"/>
    </row>
    <row r="37" spans="1:20" s="135" customFormat="1" ht="24.95" customHeight="1" x14ac:dyDescent="0.5">
      <c r="A37" s="134"/>
      <c r="D37" s="137" t="s">
        <v>51</v>
      </c>
      <c r="E37" s="101"/>
      <c r="F37" s="135" t="s">
        <v>84</v>
      </c>
      <c r="G37" s="162" t="s">
        <v>52</v>
      </c>
      <c r="H37" s="162"/>
      <c r="K37" s="134"/>
      <c r="N37" s="137" t="s">
        <v>51</v>
      </c>
      <c r="O37" s="101"/>
      <c r="P37" s="135" t="s">
        <v>84</v>
      </c>
      <c r="Q37" s="162" t="s">
        <v>52</v>
      </c>
      <c r="R37" s="162"/>
    </row>
  </sheetData>
  <mergeCells count="20">
    <mergeCell ref="G1:J2"/>
    <mergeCell ref="Q1:T2"/>
    <mergeCell ref="K6:L6"/>
    <mergeCell ref="M6:T6"/>
    <mergeCell ref="A6:B6"/>
    <mergeCell ref="C6:J6"/>
    <mergeCell ref="G3:J3"/>
    <mergeCell ref="Q3:T3"/>
    <mergeCell ref="B11:F11"/>
    <mergeCell ref="L11:P11"/>
    <mergeCell ref="E9:F9"/>
    <mergeCell ref="O9:P9"/>
    <mergeCell ref="C7:J7"/>
    <mergeCell ref="M7:T7"/>
    <mergeCell ref="A33:C33"/>
    <mergeCell ref="K33:M33"/>
    <mergeCell ref="A29:C29"/>
    <mergeCell ref="K29:M29"/>
    <mergeCell ref="A20:C20"/>
    <mergeCell ref="K20:M20"/>
  </mergeCells>
  <pageMargins left="0.7" right="0.7" top="0.75" bottom="0.75" header="0.3" footer="0.3"/>
  <pageSetup paperSize="9" scale="38" orientation="landscape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19,04</vt:lpstr>
      <vt:lpstr>'19,04'!Область_печати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2022-04-20T22:19:51Z</dcterms:modified>
</cp:coreProperties>
</file>