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5" i="3" l="1"/>
  <c r="I23" i="3"/>
  <c r="I25" i="3" s="1"/>
  <c r="H23" i="3"/>
  <c r="H25" i="3" s="1"/>
  <c r="G23" i="3"/>
  <c r="G25" i="3" s="1"/>
  <c r="F23" i="3"/>
  <c r="H21" i="3"/>
  <c r="I17" i="3"/>
  <c r="H17" i="3"/>
  <c r="G17" i="3"/>
  <c r="F17" i="3"/>
  <c r="I15" i="3"/>
  <c r="H15" i="3"/>
  <c r="G15" i="3"/>
  <c r="G21" i="3" s="1"/>
  <c r="F15" i="3"/>
  <c r="I14" i="3"/>
  <c r="I21" i="3" s="1"/>
  <c r="H14" i="3"/>
  <c r="F14" i="3"/>
  <c r="F21" i="3" s="1"/>
  <c r="H12" i="3"/>
  <c r="G11" i="3"/>
  <c r="I7" i="3"/>
  <c r="H7" i="3"/>
  <c r="G7" i="3"/>
  <c r="F7" i="3"/>
  <c r="I4" i="3"/>
  <c r="I11" i="3" s="1"/>
  <c r="H4" i="3"/>
  <c r="H11" i="3" s="1"/>
  <c r="G4" i="3"/>
  <c r="F4" i="3"/>
  <c r="F11" i="3" s="1"/>
  <c r="F25" i="2"/>
  <c r="I23" i="2"/>
  <c r="I25" i="2" s="1"/>
  <c r="H23" i="2"/>
  <c r="H25" i="2" s="1"/>
  <c r="G23" i="2"/>
  <c r="G25" i="2" s="1"/>
  <c r="G21" i="2"/>
  <c r="I17" i="2"/>
  <c r="H17" i="2"/>
  <c r="G17" i="2"/>
  <c r="F17" i="2"/>
  <c r="I15" i="2"/>
  <c r="H15" i="2"/>
  <c r="G15" i="2"/>
  <c r="F15" i="2"/>
  <c r="I14" i="2"/>
  <c r="I21" i="2" s="1"/>
  <c r="H14" i="2"/>
  <c r="F14" i="2"/>
  <c r="F21" i="2" s="1"/>
  <c r="H12" i="2"/>
  <c r="H21" i="2" s="1"/>
  <c r="I11" i="2"/>
  <c r="I7" i="2"/>
  <c r="H7" i="2"/>
  <c r="G7" i="2"/>
  <c r="F7" i="2"/>
  <c r="I4" i="2"/>
  <c r="H4" i="2"/>
  <c r="H11" i="2" s="1"/>
  <c r="G4" i="2"/>
  <c r="G11" i="2" s="1"/>
  <c r="F4" i="2"/>
  <c r="F11" i="2" s="1"/>
  <c r="I1" i="3" l="1"/>
</calcChain>
</file>

<file path=xl/sharedStrings.xml><?xml version="1.0" encoding="utf-8"?>
<sst xmlns="http://schemas.openxmlformats.org/spreadsheetml/2006/main" count="122" uniqueCount="58">
  <si>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</si>
  <si>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</si>
  <si>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</si>
  <si>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</si>
  <si>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</si>
  <si>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</si>
  <si>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</si>
  <si>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</si>
  <si>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</si>
  <si>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</si>
  <si>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</si>
  <si>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</si>
  <si>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</si>
  <si>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</si>
  <si>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</si>
  <si>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</si>
  <si>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</si>
  <si>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</si>
  <si>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</si>
  <si>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</si>
  <si>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</si>
  <si>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</si>
  <si>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</si>
  <si>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</si>
  <si>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</si>
  <si>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</si>
  <si>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</si>
  <si>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</si>
  <si>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</si>
  <si>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</si>
  <si>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</si>
  <si>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250/15</t>
  </si>
  <si>
    <t>1 шт</t>
  </si>
  <si>
    <t>Компот из сухофруктов</t>
  </si>
  <si>
    <t>гор.блюдо</t>
  </si>
  <si>
    <t>1/150</t>
  </si>
  <si>
    <t>1/180</t>
  </si>
  <si>
    <t>Печенье</t>
  </si>
  <si>
    <t>1/70</t>
  </si>
  <si>
    <t>1/90</t>
  </si>
  <si>
    <t>Макаронные изделия отварные с сыром</t>
  </si>
  <si>
    <t>150/20</t>
  </si>
  <si>
    <t>180/30</t>
  </si>
  <si>
    <t>Чай с сахаром</t>
  </si>
  <si>
    <t>Икра</t>
  </si>
  <si>
    <t>Икра кабачковая</t>
  </si>
  <si>
    <t>Фрукт</t>
  </si>
  <si>
    <t>Банан</t>
  </si>
  <si>
    <t>Салат из свежих овощей</t>
  </si>
  <si>
    <t>1/100</t>
  </si>
  <si>
    <t>Борщ из свежей капусты с курицей</t>
  </si>
  <si>
    <t>250/25</t>
  </si>
  <si>
    <t>Тефтели рыбные</t>
  </si>
  <si>
    <t>Гарнир</t>
  </si>
  <si>
    <t>Картофельное пюре</t>
  </si>
  <si>
    <t>Молоко т/п</t>
  </si>
  <si>
    <t>Булочка Домашняя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</si>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</sst>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41" fillId="0" borderId="0"/>
    <xf numFmtId="0" fontId="48" fillId="0" borderId="0"/>
    <xf numFmtId="0" fontId="42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43" fillId="0" borderId="0" xfId="0" applyFont="1"/>
    <xf numFmtId="0" fontId="43" fillId="0" borderId="0" xfId="0" applyFont="1" applyBorder="1"/>
    <xf numFmtId="0" fontId="44" fillId="0" borderId="0" xfId="1" applyNumberFormat="1" applyFont="1" applyFill="1" applyBorder="1" applyAlignment="1" applyProtection="1">
      <alignment vertical="center"/>
    </xf>
    <xf numFmtId="0" fontId="44" fillId="0" borderId="0" xfId="1" applyNumberFormat="1" applyFont="1" applyBorder="1" applyAlignment="1" applyProtection="1">
      <alignment vertical="center"/>
    </xf>
    <xf numFmtId="0" fontId="44" fillId="0" borderId="0" xfId="1" applyNumberFormat="1" applyFont="1" applyBorder="1" applyAlignment="1" applyProtection="1">
      <alignment horizontal="right" vertical="center"/>
    </xf>
    <xf numFmtId="2" fontId="45" fillId="0" borderId="0" xfId="1" applyNumberFormat="1" applyFont="1" applyFill="1" applyBorder="1" applyAlignment="1" applyProtection="1">
      <alignment horizontal="center"/>
    </xf>
    <xf numFmtId="0" fontId="44" fillId="0" borderId="0" xfId="1" applyNumberFormat="1" applyFont="1" applyBorder="1" applyAlignment="1" applyProtection="1"/>
    <xf numFmtId="0" fontId="46" fillId="0" borderId="0" xfId="0" applyFont="1"/>
    <xf numFmtId="2" fontId="47" fillId="0" borderId="0" xfId="1" applyNumberFormat="1" applyFont="1" applyFill="1" applyBorder="1" applyAlignment="1" applyProtection="1">
      <alignment horizontal="center"/>
    </xf>
    <xf numFmtId="0" fontId="49" fillId="0" borderId="0" xfId="2" applyNumberFormat="1" applyFont="1" applyFill="1" applyBorder="1" applyAlignment="1">
      <alignment vertical="center"/>
    </xf>
    <xf numFmtId="0" fontId="49" fillId="0" borderId="0" xfId="1" applyNumberFormat="1" applyFont="1" applyFill="1" applyBorder="1" applyAlignment="1" applyProtection="1">
      <alignment vertical="center"/>
    </xf>
    <xf numFmtId="0" fontId="49" fillId="0" borderId="0" xfId="2" applyNumberFormat="1" applyFont="1" applyFill="1" applyBorder="1" applyAlignment="1">
      <alignment horizontal="center" vertical="center"/>
    </xf>
    <xf numFmtId="0" fontId="49" fillId="0" borderId="0" xfId="2" applyNumberFormat="1" applyFont="1" applyFill="1" applyBorder="1" applyAlignment="1">
      <alignment horizontal="right" vertical="center"/>
    </xf>
    <xf numFmtId="0" fontId="49" fillId="0" borderId="0" xfId="1" applyNumberFormat="1" applyFont="1" applyBorder="1" applyAlignment="1" applyProtection="1">
      <alignment horizontal="right" vertical="center"/>
    </xf>
    <xf numFmtId="0" fontId="49" fillId="0" borderId="0" xfId="1" applyNumberFormat="1" applyFont="1" applyBorder="1" applyAlignment="1" applyProtection="1"/>
    <xf numFmtId="0" fontId="46" fillId="0" borderId="0" xfId="0" applyFont="1" applyFill="1"/>
    <xf numFmtId="0" fontId="49" fillId="0" borderId="0" xfId="2" applyNumberFormat="1" applyFont="1" applyBorder="1" applyAlignment="1">
      <alignment vertical="center"/>
    </xf>
    <xf numFmtId="0" fontId="49" fillId="0" borderId="0" xfId="2" applyNumberFormat="1" applyFont="1" applyBorder="1" applyAlignment="1">
      <alignment horizontal="center" vertical="center"/>
    </xf>
    <xf numFmtId="0" fontId="49" fillId="0" borderId="0" xfId="2" applyNumberFormat="1" applyFont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2" fontId="50" fillId="0" borderId="1" xfId="0" applyNumberFormat="1" applyFont="1" applyFill="1" applyBorder="1" applyAlignment="1" applyProtection="1">
      <alignment horizontal="center" vertical="center"/>
      <protection locked="0"/>
    </xf>
    <xf numFmtId="2" fontId="50" fillId="0" borderId="2" xfId="0" applyNumberFormat="1" applyFont="1" applyFill="1" applyBorder="1" applyAlignment="1" applyProtection="1">
      <alignment horizontal="center" vertical="center"/>
      <protection locked="0"/>
    </xf>
    <xf numFmtId="49" fontId="50" fillId="0" borderId="2" xfId="0" applyNumberFormat="1" applyFont="1" applyFill="1" applyBorder="1" applyAlignment="1" applyProtection="1">
      <alignment horizontal="center" vertical="center"/>
      <protection locked="0"/>
    </xf>
    <xf numFmtId="4" fontId="50" fillId="0" borderId="3" xfId="3" applyNumberFormat="1" applyFont="1" applyFill="1" applyBorder="1" applyAlignment="1">
      <alignment horizontal="center" vertical="center" wrapText="1"/>
    </xf>
    <xf numFmtId="4" fontId="50" fillId="0" borderId="4" xfId="3" applyNumberFormat="1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4" fontId="50" fillId="0" borderId="6" xfId="3" applyNumberFormat="1" applyFont="1" applyBorder="1" applyAlignment="1">
      <alignment horizontal="center" vertical="center" wrapText="1"/>
    </xf>
    <xf numFmtId="4" fontId="50" fillId="0" borderId="7" xfId="3" applyNumberFormat="1" applyFont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4" fontId="50" fillId="0" borderId="6" xfId="3" applyNumberFormat="1" applyFont="1" applyFill="1" applyBorder="1" applyAlignment="1">
      <alignment horizontal="center" vertical="center" wrapText="1"/>
    </xf>
    <xf numFmtId="4" fontId="50" fillId="0" borderId="7" xfId="3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 applyProtection="1">
      <alignment horizontal="center" vertical="center"/>
      <protection locked="0"/>
    </xf>
    <xf numFmtId="49" fontId="50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4" fontId="46" fillId="0" borderId="7" xfId="0" applyNumberFormat="1" applyFont="1" applyFill="1" applyBorder="1" applyAlignment="1" applyProtection="1">
      <alignment vertical="center"/>
      <protection locked="0"/>
    </xf>
    <xf numFmtId="0" fontId="46" fillId="0" borderId="7" xfId="0" applyFont="1" applyFill="1" applyBorder="1"/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0" fillId="0" borderId="4" xfId="0" applyFont="1" applyFill="1" applyBorder="1" applyAlignment="1">
      <alignment horizontal="center"/>
    </xf>
    <xf numFmtId="0" fontId="50" fillId="0" borderId="19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2" fontId="50" fillId="0" borderId="21" xfId="0" applyNumberFormat="1" applyFont="1" applyFill="1" applyBorder="1" applyAlignment="1" applyProtection="1">
      <alignment horizontal="center" vertical="center"/>
      <protection locked="0"/>
    </xf>
    <xf numFmtId="4" fontId="50" fillId="0" borderId="11" xfId="3" applyNumberFormat="1" applyFont="1" applyFill="1" applyBorder="1" applyAlignment="1">
      <alignment horizontal="center" vertical="center" wrapText="1"/>
    </xf>
    <xf numFmtId="4" fontId="50" fillId="0" borderId="10" xfId="3" applyNumberFormat="1" applyFont="1" applyFill="1" applyBorder="1" applyAlignment="1">
      <alignment horizontal="center" vertical="center" wrapText="1"/>
    </xf>
    <xf numFmtId="0" fontId="50" fillId="0" borderId="11" xfId="3" applyFont="1" applyFill="1" applyBorder="1" applyAlignment="1">
      <alignment horizontal="center" vertical="center" wrapText="1"/>
    </xf>
    <xf numFmtId="49" fontId="50" fillId="0" borderId="11" xfId="3" applyNumberFormat="1" applyFont="1" applyFill="1" applyBorder="1" applyAlignment="1">
      <alignment horizontal="center" vertical="center" wrapText="1"/>
    </xf>
    <xf numFmtId="4" fontId="51" fillId="0" borderId="11" xfId="3" applyNumberFormat="1" applyFont="1" applyFill="1" applyBorder="1" applyAlignment="1">
      <alignment horizontal="center" vertical="center" wrapText="1"/>
    </xf>
    <xf numFmtId="0" fontId="50" fillId="0" borderId="7" xfId="3" applyFont="1" applyFill="1" applyBorder="1" applyAlignment="1">
      <alignment horizontal="center" vertical="center" wrapText="1"/>
    </xf>
    <xf numFmtId="49" fontId="50" fillId="0" borderId="7" xfId="3" applyNumberFormat="1" applyFont="1" applyFill="1" applyBorder="1" applyAlignment="1">
      <alignment horizontal="center" vertical="center" wrapText="1"/>
    </xf>
    <xf numFmtId="4" fontId="51" fillId="0" borderId="7" xfId="3" applyNumberFormat="1" applyFont="1" applyFill="1" applyBorder="1" applyAlignment="1">
      <alignment horizontal="center" vertical="center" wrapText="1"/>
    </xf>
    <xf numFmtId="0" fontId="50" fillId="0" borderId="4" xfId="3" applyFont="1" applyFill="1" applyBorder="1" applyAlignment="1">
      <alignment horizontal="center" vertical="center" wrapText="1"/>
    </xf>
    <xf numFmtId="49" fontId="50" fillId="0" borderId="4" xfId="3" applyNumberFormat="1" applyFont="1" applyFill="1" applyBorder="1" applyAlignment="1">
      <alignment horizontal="center" vertical="center" wrapText="1"/>
    </xf>
    <xf numFmtId="4" fontId="51" fillId="0" borderId="4" xfId="3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4" fontId="51" fillId="0" borderId="12" xfId="3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 applyProtection="1">
      <alignment horizontal="center" vertical="center" wrapText="1"/>
      <protection locked="0"/>
    </xf>
    <xf numFmtId="4" fontId="51" fillId="0" borderId="2" xfId="3" applyNumberFormat="1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/>
    </xf>
    <xf numFmtId="0" fontId="50" fillId="0" borderId="4" xfId="0" applyFont="1" applyFill="1" applyBorder="1" applyAlignment="1" applyProtection="1">
      <alignment horizontal="center" vertical="center"/>
      <protection locked="0"/>
    </xf>
    <xf numFmtId="4" fontId="50" fillId="0" borderId="4" xfId="3" applyNumberFormat="1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4" xfId="3" applyFont="1" applyFill="1" applyBorder="1" applyAlignment="1">
      <alignment horizontal="center" vertical="center" wrapText="1"/>
    </xf>
    <xf numFmtId="49" fontId="50" fillId="0" borderId="24" xfId="3" applyNumberFormat="1" applyFont="1" applyFill="1" applyBorder="1" applyAlignment="1">
      <alignment horizontal="center" vertical="center" wrapText="1"/>
    </xf>
    <xf numFmtId="4" fontId="51" fillId="0" borderId="24" xfId="3" applyNumberFormat="1" applyFont="1" applyFill="1" applyBorder="1" applyAlignment="1">
      <alignment horizontal="center" vertical="center" wrapText="1"/>
    </xf>
    <xf numFmtId="4" fontId="50" fillId="0" borderId="24" xfId="3" applyNumberFormat="1" applyFont="1" applyBorder="1" applyAlignment="1">
      <alignment horizontal="center" vertical="center" wrapText="1"/>
    </xf>
    <xf numFmtId="4" fontId="50" fillId="0" borderId="25" xfId="3" applyNumberFormat="1" applyFont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/>
    </xf>
    <xf numFmtId="4" fontId="50" fillId="0" borderId="3" xfId="3" applyNumberFormat="1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1" applyNumberFormat="1" applyFont="1" applyBorder="1" applyAlignment="1" applyProtection="1">
      <alignment vertical="center"/>
    </xf>
    <xf numFmtId="0" fontId="50" fillId="0" borderId="26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0" fontId="52" fillId="0" borderId="0" xfId="0" applyFont="1"/>
    <xf numFmtId="4" fontId="50" fillId="0" borderId="11" xfId="3" applyNumberFormat="1" applyFont="1" applyBorder="1" applyAlignment="1">
      <alignment horizontal="center" vertical="center" wrapText="1"/>
    </xf>
    <xf numFmtId="4" fontId="50" fillId="0" borderId="10" xfId="3" applyNumberFormat="1" applyFont="1" applyBorder="1" applyAlignment="1">
      <alignment horizontal="center" vertical="center" wrapText="1"/>
    </xf>
    <xf numFmtId="4" fontId="50" fillId="0" borderId="18" xfId="3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center"/>
      <protection locked="0"/>
    </xf>
    <xf numFmtId="4" fontId="50" fillId="0" borderId="18" xfId="3" applyNumberFormat="1" applyFont="1" applyBorder="1" applyAlignment="1">
      <alignment horizontal="center" vertical="center" wrapText="1"/>
    </xf>
    <xf numFmtId="2" fontId="46" fillId="0" borderId="18" xfId="0" applyNumberFormat="1" applyFont="1" applyFill="1" applyBorder="1" applyAlignment="1" applyProtection="1">
      <alignment horizontal="center"/>
      <protection locked="0"/>
    </xf>
    <xf numFmtId="2" fontId="46" fillId="0" borderId="17" xfId="0" applyNumberFormat="1" applyFont="1" applyFill="1" applyBorder="1" applyAlignment="1" applyProtection="1">
      <alignment horizontal="center"/>
      <protection locked="0"/>
    </xf>
    <xf numFmtId="2" fontId="46" fillId="0" borderId="16" xfId="0" applyNumberFormat="1" applyFont="1" applyFill="1" applyBorder="1" applyAlignment="1" applyProtection="1">
      <alignment horizontal="center"/>
      <protection locked="0"/>
    </xf>
  </cellXfs>
  <cellStyles count="44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5" xfId="43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F8" sqref="F8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88" t="s">
        <v>27</v>
      </c>
      <c r="C1" s="89"/>
      <c r="D1" s="89"/>
      <c r="E1" s="90"/>
      <c r="F1" s="16" t="s">
        <v>26</v>
      </c>
      <c r="G1" s="43" t="s">
        <v>25</v>
      </c>
      <c r="H1" s="16" t="s">
        <v>24</v>
      </c>
      <c r="I1" s="42">
        <v>44630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</row>
    <row r="4" spans="1:9" s="8" customFormat="1" ht="37.5" x14ac:dyDescent="0.3">
      <c r="A4" s="33" t="s">
        <v>15</v>
      </c>
      <c r="B4" s="36" t="s">
        <v>34</v>
      </c>
      <c r="C4" s="52" t="s">
        <v>40</v>
      </c>
      <c r="D4" s="53" t="s">
        <v>41</v>
      </c>
      <c r="E4" s="54"/>
      <c r="F4" s="83">
        <f>8</f>
        <v>8</v>
      </c>
      <c r="G4" s="83">
        <f>10.65</f>
        <v>10.65</v>
      </c>
      <c r="H4" s="83">
        <f>51</f>
        <v>51</v>
      </c>
      <c r="I4" s="84">
        <f>240.4</f>
        <v>240.4</v>
      </c>
    </row>
    <row r="5" spans="1:9" s="8" customFormat="1" ht="19.5" x14ac:dyDescent="0.3">
      <c r="A5" s="35"/>
      <c r="B5" s="34" t="s">
        <v>1</v>
      </c>
      <c r="C5" s="55" t="s">
        <v>43</v>
      </c>
      <c r="D5" s="56" t="s">
        <v>8</v>
      </c>
      <c r="E5" s="57"/>
      <c r="F5" s="28">
        <v>0.4</v>
      </c>
      <c r="G5" s="28">
        <v>0.1</v>
      </c>
      <c r="H5" s="28">
        <v>21.6</v>
      </c>
      <c r="I5" s="27">
        <v>83.4</v>
      </c>
    </row>
    <row r="6" spans="1:9" s="8" customFormat="1" ht="19.5" x14ac:dyDescent="0.3">
      <c r="A6" s="35"/>
      <c r="B6" s="34" t="s">
        <v>14</v>
      </c>
      <c r="C6" s="55" t="s">
        <v>13</v>
      </c>
      <c r="D6" s="56" t="s">
        <v>12</v>
      </c>
      <c r="E6" s="57"/>
      <c r="F6" s="32">
        <v>2.2999999999999998</v>
      </c>
      <c r="G6" s="32">
        <v>0.9</v>
      </c>
      <c r="H6" s="32">
        <v>15.4</v>
      </c>
      <c r="I6" s="31">
        <v>78.599999999999994</v>
      </c>
    </row>
    <row r="7" spans="1:9" s="8" customFormat="1" ht="19.5" x14ac:dyDescent="0.3">
      <c r="A7" s="35"/>
      <c r="B7" s="34" t="s">
        <v>44</v>
      </c>
      <c r="C7" s="55" t="s">
        <v>45</v>
      </c>
      <c r="D7" s="56" t="s">
        <v>12</v>
      </c>
      <c r="E7" s="57"/>
      <c r="F7" s="32">
        <f>1/5*3</f>
        <v>0.60000000000000009</v>
      </c>
      <c r="G7" s="32">
        <f>3.5/5*3</f>
        <v>2.0999999999999996</v>
      </c>
      <c r="H7" s="32">
        <f>3.5/5*3</f>
        <v>2.0999999999999996</v>
      </c>
      <c r="I7" s="31">
        <f>45/5*3</f>
        <v>27</v>
      </c>
    </row>
    <row r="8" spans="1:9" s="8" customFormat="1" ht="19.5" x14ac:dyDescent="0.3">
      <c r="A8" s="35"/>
      <c r="B8" s="29" t="s">
        <v>46</v>
      </c>
      <c r="C8" s="55" t="s">
        <v>47</v>
      </c>
      <c r="D8" s="56" t="s">
        <v>32</v>
      </c>
      <c r="E8" s="57"/>
      <c r="F8" s="32">
        <v>1.8</v>
      </c>
      <c r="G8" s="32">
        <v>0.1</v>
      </c>
      <c r="H8" s="32">
        <v>25.2</v>
      </c>
      <c r="I8" s="85">
        <v>109</v>
      </c>
    </row>
    <row r="9" spans="1:9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</row>
    <row r="10" spans="1:9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</row>
    <row r="11" spans="1:9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13.1</v>
      </c>
      <c r="G11" s="37">
        <f t="shared" ref="G11:I11" si="0">SUM(G4:G10)</f>
        <v>13.85</v>
      </c>
      <c r="H11" s="37">
        <f t="shared" si="0"/>
        <v>115.3</v>
      </c>
      <c r="I11" s="49">
        <f t="shared" si="0"/>
        <v>538.4</v>
      </c>
    </row>
    <row r="12" spans="1:9" s="8" customFormat="1" ht="19.5" x14ac:dyDescent="0.3">
      <c r="A12" s="33" t="s">
        <v>11</v>
      </c>
      <c r="B12" s="36" t="s">
        <v>30</v>
      </c>
      <c r="C12" s="52" t="s">
        <v>48</v>
      </c>
      <c r="D12" s="53" t="s">
        <v>49</v>
      </c>
      <c r="E12" s="54"/>
      <c r="F12" s="50">
        <v>0.8</v>
      </c>
      <c r="G12" s="50">
        <v>3.6</v>
      </c>
      <c r="H12" s="50">
        <f>4.3</f>
        <v>4.3</v>
      </c>
      <c r="I12" s="51">
        <v>54.8</v>
      </c>
    </row>
    <row r="13" spans="1:9" s="8" customFormat="1" ht="19.5" x14ac:dyDescent="0.3">
      <c r="A13" s="77"/>
      <c r="B13" s="29" t="s">
        <v>10</v>
      </c>
      <c r="C13" s="55" t="s">
        <v>50</v>
      </c>
      <c r="D13" s="56" t="s">
        <v>31</v>
      </c>
      <c r="E13" s="57"/>
      <c r="F13" s="28">
        <v>14.2</v>
      </c>
      <c r="G13" s="28">
        <v>12.6</v>
      </c>
      <c r="H13" s="28">
        <v>10</v>
      </c>
      <c r="I13" s="27">
        <v>210</v>
      </c>
    </row>
    <row r="14" spans="1:9" s="8" customFormat="1" ht="19.5" x14ac:dyDescent="0.3">
      <c r="A14" s="30"/>
      <c r="B14" s="29" t="s">
        <v>9</v>
      </c>
      <c r="C14" s="55" t="s">
        <v>52</v>
      </c>
      <c r="D14" s="56" t="s">
        <v>49</v>
      </c>
      <c r="E14" s="57"/>
      <c r="F14" s="28">
        <f>13.4</f>
        <v>13.4</v>
      </c>
      <c r="G14" s="28">
        <v>8.8000000000000007</v>
      </c>
      <c r="H14" s="28">
        <f>4.8+9.85</f>
        <v>14.649999999999999</v>
      </c>
      <c r="I14" s="27">
        <f>152.1*1.5</f>
        <v>228.14999999999998</v>
      </c>
    </row>
    <row r="15" spans="1:9" s="8" customFormat="1" ht="19.5" x14ac:dyDescent="0.3">
      <c r="A15" s="30"/>
      <c r="B15" s="34" t="s">
        <v>53</v>
      </c>
      <c r="C15" s="55" t="s">
        <v>54</v>
      </c>
      <c r="D15" s="56" t="s">
        <v>35</v>
      </c>
      <c r="E15" s="57"/>
      <c r="F15" s="28">
        <f>4.2/20*15</f>
        <v>3.1500000000000004</v>
      </c>
      <c r="G15" s="28">
        <f>1.6/20*15</f>
        <v>1.2</v>
      </c>
      <c r="H15" s="28">
        <f>29.4/20*15</f>
        <v>22.05</v>
      </c>
      <c r="I15" s="27">
        <f>150/20*15</f>
        <v>112.5</v>
      </c>
    </row>
    <row r="16" spans="1:9" s="8" customFormat="1" ht="19.5" x14ac:dyDescent="0.3">
      <c r="A16" s="35"/>
      <c r="B16" s="34" t="s">
        <v>1</v>
      </c>
      <c r="C16" s="55" t="s">
        <v>33</v>
      </c>
      <c r="D16" s="56" t="s">
        <v>8</v>
      </c>
      <c r="E16" s="57"/>
      <c r="F16" s="28">
        <v>0.9</v>
      </c>
      <c r="G16" s="28">
        <v>0.1</v>
      </c>
      <c r="H16" s="28">
        <v>32</v>
      </c>
      <c r="I16" s="27">
        <v>131.80000000000001</v>
      </c>
    </row>
    <row r="17" spans="1:9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0.45</v>
      </c>
      <c r="G17" s="32">
        <f t="shared" si="1"/>
        <v>0.05</v>
      </c>
      <c r="H17" s="32">
        <f t="shared" si="1"/>
        <v>16</v>
      </c>
      <c r="I17" s="31">
        <f t="shared" si="1"/>
        <v>65.900000000000006</v>
      </c>
    </row>
    <row r="18" spans="1:9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</row>
    <row r="19" spans="1:9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</row>
    <row r="20" spans="1:9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</row>
    <row r="21" spans="1:9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35.5</v>
      </c>
      <c r="G21" s="22">
        <f>SUM(G12:G20)</f>
        <v>27.35</v>
      </c>
      <c r="H21" s="22">
        <f>SUM(H12:H20)</f>
        <v>111.8</v>
      </c>
      <c r="I21" s="21">
        <f>SUM(I12:I20)</f>
        <v>880.85</v>
      </c>
    </row>
    <row r="22" spans="1:9" s="8" customFormat="1" ht="19.5" x14ac:dyDescent="0.3">
      <c r="A22" s="33" t="s">
        <v>2</v>
      </c>
      <c r="B22" s="86" t="s">
        <v>1</v>
      </c>
      <c r="C22" s="52" t="s">
        <v>55</v>
      </c>
      <c r="D22" s="53" t="s">
        <v>8</v>
      </c>
      <c r="E22" s="54"/>
      <c r="F22" s="50">
        <v>5.8</v>
      </c>
      <c r="G22" s="50">
        <v>6.4</v>
      </c>
      <c r="H22" s="50">
        <v>9.4</v>
      </c>
      <c r="I22" s="51">
        <v>120</v>
      </c>
    </row>
    <row r="23" spans="1:9" s="8" customFormat="1" ht="19.5" x14ac:dyDescent="0.3">
      <c r="A23" s="30"/>
      <c r="B23" s="29" t="s">
        <v>37</v>
      </c>
      <c r="C23" s="55" t="s">
        <v>56</v>
      </c>
      <c r="D23" s="56" t="s">
        <v>38</v>
      </c>
      <c r="E23" s="57"/>
      <c r="F23" s="32">
        <v>6.8</v>
      </c>
      <c r="G23" s="32">
        <f>3.8</f>
        <v>3.8</v>
      </c>
      <c r="H23" s="32">
        <f>44.3</f>
        <v>44.3</v>
      </c>
      <c r="I23" s="31">
        <f>232.5</f>
        <v>232.5</v>
      </c>
    </row>
    <row r="24" spans="1:9" s="8" customFormat="1" ht="20.25" thickBot="1" x14ac:dyDescent="0.35">
      <c r="A24" s="26"/>
      <c r="B24" s="66"/>
      <c r="C24" s="58"/>
      <c r="D24" s="59"/>
      <c r="E24" s="60"/>
      <c r="F24" s="67"/>
      <c r="G24" s="25"/>
      <c r="H24" s="25"/>
      <c r="I24" s="24"/>
    </row>
    <row r="25" spans="1:9" s="8" customFormat="1" ht="20.25" thickBot="1" x14ac:dyDescent="0.35">
      <c r="A25" s="47" t="s">
        <v>0</v>
      </c>
      <c r="B25" s="48"/>
      <c r="C25" s="63"/>
      <c r="D25" s="23"/>
      <c r="E25" s="64"/>
      <c r="F25" s="22">
        <f>SUM(F22:F24)</f>
        <v>12.6</v>
      </c>
      <c r="G25" s="22">
        <f>SUM(G22:G24)</f>
        <v>10.199999999999999</v>
      </c>
      <c r="H25" s="22">
        <f>SUM(H22:H24)</f>
        <v>53.699999999999996</v>
      </c>
      <c r="I25" s="21">
        <f>SUM(I22:I24)</f>
        <v>352.5</v>
      </c>
    </row>
    <row r="26" spans="1:9" s="8" customFormat="1" ht="16.5" customHeight="1" x14ac:dyDescent="0.3">
      <c r="A26" s="78"/>
      <c r="B26" s="78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s="8" customFormat="1" ht="19.5" x14ac:dyDescent="0.35">
      <c r="A29" s="15"/>
      <c r="B29" s="14"/>
      <c r="C29" s="79"/>
      <c r="D29" s="11"/>
      <c r="E29" s="9"/>
      <c r="F29" s="9"/>
      <c r="G29" s="9"/>
      <c r="H29" s="9"/>
      <c r="I29" s="9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zoomScale="90" zoomScaleNormal="90" workbookViewId="0">
      <selection activeCell="E10" sqref="E10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28</v>
      </c>
      <c r="B1" s="88" t="s">
        <v>27</v>
      </c>
      <c r="C1" s="89"/>
      <c r="D1" s="89"/>
      <c r="E1" s="90"/>
      <c r="F1" s="16" t="s">
        <v>26</v>
      </c>
      <c r="G1" s="43" t="s">
        <v>29</v>
      </c>
      <c r="H1" s="16" t="s">
        <v>24</v>
      </c>
      <c r="I1" s="42">
        <f>food1!I1</f>
        <v>44630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  <c r="J3" s="45"/>
    </row>
    <row r="4" spans="1:10" s="8" customFormat="1" ht="37.5" x14ac:dyDescent="0.3">
      <c r="A4" s="33" t="s">
        <v>15</v>
      </c>
      <c r="B4" s="36" t="s">
        <v>34</v>
      </c>
      <c r="C4" s="52" t="s">
        <v>40</v>
      </c>
      <c r="D4" s="53" t="s">
        <v>42</v>
      </c>
      <c r="E4" s="54"/>
      <c r="F4" s="83">
        <f>8/20*25</f>
        <v>10</v>
      </c>
      <c r="G4" s="83">
        <f>10.65/20*25</f>
        <v>13.3125</v>
      </c>
      <c r="H4" s="83">
        <f>51/20*25</f>
        <v>63.749999999999993</v>
      </c>
      <c r="I4" s="84">
        <f>240.4/20*25</f>
        <v>300.5</v>
      </c>
      <c r="J4" s="45"/>
    </row>
    <row r="5" spans="1:10" s="8" customFormat="1" ht="19.5" x14ac:dyDescent="0.3">
      <c r="A5" s="35"/>
      <c r="B5" s="34" t="s">
        <v>1</v>
      </c>
      <c r="C5" s="55" t="s">
        <v>43</v>
      </c>
      <c r="D5" s="56" t="s">
        <v>8</v>
      </c>
      <c r="E5" s="57"/>
      <c r="F5" s="28">
        <v>0.4</v>
      </c>
      <c r="G5" s="28">
        <v>0.1</v>
      </c>
      <c r="H5" s="28">
        <v>21.6</v>
      </c>
      <c r="I5" s="87">
        <v>83.4</v>
      </c>
      <c r="J5" s="16"/>
    </row>
    <row r="6" spans="1:10" s="8" customFormat="1" ht="19.5" x14ac:dyDescent="0.3">
      <c r="A6" s="35"/>
      <c r="B6" s="34" t="s">
        <v>14</v>
      </c>
      <c r="C6" s="55" t="s">
        <v>13</v>
      </c>
      <c r="D6" s="56" t="s">
        <v>12</v>
      </c>
      <c r="E6" s="57"/>
      <c r="F6" s="32">
        <v>2.2999999999999998</v>
      </c>
      <c r="G6" s="32">
        <v>0.9</v>
      </c>
      <c r="H6" s="32">
        <v>15.4</v>
      </c>
      <c r="I6" s="31">
        <v>78.599999999999994</v>
      </c>
      <c r="J6" s="16"/>
    </row>
    <row r="7" spans="1:10" s="8" customFormat="1" ht="19.5" x14ac:dyDescent="0.3">
      <c r="A7" s="35"/>
      <c r="B7" s="34" t="s">
        <v>44</v>
      </c>
      <c r="C7" s="55" t="s">
        <v>45</v>
      </c>
      <c r="D7" s="56" t="s">
        <v>12</v>
      </c>
      <c r="E7" s="57"/>
      <c r="F7" s="32">
        <f>1/5*3</f>
        <v>0.60000000000000009</v>
      </c>
      <c r="G7" s="32">
        <f>3.5/5*3</f>
        <v>2.0999999999999996</v>
      </c>
      <c r="H7" s="32">
        <f>3.5/5*3</f>
        <v>2.0999999999999996</v>
      </c>
      <c r="I7" s="31">
        <f>45/5*3</f>
        <v>27</v>
      </c>
      <c r="J7" s="16"/>
    </row>
    <row r="8" spans="1:10" s="8" customFormat="1" ht="19.5" x14ac:dyDescent="0.3">
      <c r="A8" s="35"/>
      <c r="B8" s="29" t="s">
        <v>46</v>
      </c>
      <c r="C8" s="55" t="s">
        <v>47</v>
      </c>
      <c r="D8" s="56" t="s">
        <v>32</v>
      </c>
      <c r="E8" s="57"/>
      <c r="F8" s="32">
        <v>1.8</v>
      </c>
      <c r="G8" s="32">
        <v>0.1</v>
      </c>
      <c r="H8" s="32">
        <v>25.2</v>
      </c>
      <c r="I8" s="85">
        <v>109</v>
      </c>
      <c r="J8" s="16"/>
    </row>
    <row r="9" spans="1:10" s="8" customFormat="1" ht="19.5" x14ac:dyDescent="0.3">
      <c r="A9" s="35"/>
      <c r="B9" s="29"/>
      <c r="C9" s="55"/>
      <c r="D9" s="56"/>
      <c r="E9" s="57"/>
      <c r="F9" s="32"/>
      <c r="G9" s="32"/>
      <c r="H9" s="32"/>
      <c r="I9" s="31"/>
      <c r="J9" s="44"/>
    </row>
    <row r="10" spans="1:10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  <c r="J10" s="45"/>
    </row>
    <row r="11" spans="1:10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15.1</v>
      </c>
      <c r="G11" s="37">
        <f t="shared" ref="G11:I11" si="0">SUM(G4:G10)</f>
        <v>16.512500000000003</v>
      </c>
      <c r="H11" s="37">
        <f t="shared" si="0"/>
        <v>128.04999999999998</v>
      </c>
      <c r="I11" s="49">
        <f t="shared" si="0"/>
        <v>598.5</v>
      </c>
      <c r="J11" s="45"/>
    </row>
    <row r="12" spans="1:10" s="8" customFormat="1" ht="19.5" x14ac:dyDescent="0.3">
      <c r="A12" s="33" t="s">
        <v>11</v>
      </c>
      <c r="B12" s="36" t="s">
        <v>30</v>
      </c>
      <c r="C12" s="52" t="s">
        <v>48</v>
      </c>
      <c r="D12" s="53" t="s">
        <v>49</v>
      </c>
      <c r="E12" s="54"/>
      <c r="F12" s="50">
        <v>0.8</v>
      </c>
      <c r="G12" s="50">
        <v>3.6</v>
      </c>
      <c r="H12" s="50">
        <f>4.3</f>
        <v>4.3</v>
      </c>
      <c r="I12" s="51">
        <v>54.8</v>
      </c>
      <c r="J12" s="16"/>
    </row>
    <row r="13" spans="1:10" s="8" customFormat="1" ht="19.5" x14ac:dyDescent="0.3">
      <c r="A13" s="30"/>
      <c r="B13" s="29" t="s">
        <v>10</v>
      </c>
      <c r="C13" s="55" t="s">
        <v>50</v>
      </c>
      <c r="D13" s="56" t="s">
        <v>51</v>
      </c>
      <c r="E13" s="57"/>
      <c r="F13" s="28">
        <v>14.2</v>
      </c>
      <c r="G13" s="28">
        <v>12.6</v>
      </c>
      <c r="H13" s="28">
        <v>10</v>
      </c>
      <c r="I13" s="27">
        <v>210</v>
      </c>
      <c r="J13" s="16"/>
    </row>
    <row r="14" spans="1:10" s="8" customFormat="1" ht="19.5" x14ac:dyDescent="0.3">
      <c r="A14" s="30"/>
      <c r="B14" s="29" t="s">
        <v>9</v>
      </c>
      <c r="C14" s="55" t="s">
        <v>52</v>
      </c>
      <c r="D14" s="56" t="s">
        <v>49</v>
      </c>
      <c r="E14" s="57"/>
      <c r="F14" s="28">
        <f>13.4</f>
        <v>13.4</v>
      </c>
      <c r="G14" s="28">
        <v>8.8000000000000007</v>
      </c>
      <c r="H14" s="28">
        <f>4.8+9.85</f>
        <v>14.649999999999999</v>
      </c>
      <c r="I14" s="27">
        <f>152.1*1.5</f>
        <v>228.14999999999998</v>
      </c>
      <c r="J14" s="16"/>
    </row>
    <row r="15" spans="1:10" s="8" customFormat="1" ht="19.5" x14ac:dyDescent="0.3">
      <c r="A15" s="30"/>
      <c r="B15" s="34" t="s">
        <v>53</v>
      </c>
      <c r="C15" s="55" t="s">
        <v>54</v>
      </c>
      <c r="D15" s="56" t="s">
        <v>36</v>
      </c>
      <c r="E15" s="57"/>
      <c r="F15" s="28">
        <f>4.2/20*18</f>
        <v>3.7800000000000002</v>
      </c>
      <c r="G15" s="28">
        <f>1.6/20*18</f>
        <v>1.44</v>
      </c>
      <c r="H15" s="28">
        <f>29.4/20*18</f>
        <v>26.46</v>
      </c>
      <c r="I15" s="27">
        <f>150/20*18</f>
        <v>135</v>
      </c>
      <c r="J15" s="16"/>
    </row>
    <row r="16" spans="1:10" s="8" customFormat="1" ht="19.5" x14ac:dyDescent="0.3">
      <c r="A16" s="35"/>
      <c r="B16" s="34" t="s">
        <v>1</v>
      </c>
      <c r="C16" s="55" t="s">
        <v>33</v>
      </c>
      <c r="D16" s="56" t="s">
        <v>8</v>
      </c>
      <c r="E16" s="57"/>
      <c r="F16" s="28">
        <v>0.9</v>
      </c>
      <c r="G16" s="28">
        <v>0.1</v>
      </c>
      <c r="H16" s="28">
        <v>32</v>
      </c>
      <c r="I16" s="27">
        <v>131.80000000000001</v>
      </c>
      <c r="J16" s="16"/>
    </row>
    <row r="17" spans="1:10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0.45</v>
      </c>
      <c r="G17" s="32">
        <f t="shared" si="1"/>
        <v>0.05</v>
      </c>
      <c r="H17" s="32">
        <f t="shared" si="1"/>
        <v>16</v>
      </c>
      <c r="I17" s="31">
        <f t="shared" si="1"/>
        <v>65.900000000000006</v>
      </c>
      <c r="J17" s="44"/>
    </row>
    <row r="18" spans="1:10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  <c r="J18" s="16"/>
    </row>
    <row r="19" spans="1:10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  <c r="J19" s="16"/>
    </row>
    <row r="20" spans="1:10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  <c r="J20" s="44"/>
    </row>
    <row r="21" spans="1:10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36.130000000000003</v>
      </c>
      <c r="G21" s="22">
        <f>SUM(G12:G20)</f>
        <v>27.590000000000003</v>
      </c>
      <c r="H21" s="22">
        <f>SUM(H12:H20)</f>
        <v>116.21</v>
      </c>
      <c r="I21" s="21">
        <f>SUM(I12:I20)</f>
        <v>903.35</v>
      </c>
      <c r="J21" s="16"/>
    </row>
    <row r="22" spans="1:10" s="8" customFormat="1" ht="19.5" x14ac:dyDescent="0.3">
      <c r="A22" s="33" t="s">
        <v>2</v>
      </c>
      <c r="B22" s="86" t="s">
        <v>1</v>
      </c>
      <c r="C22" s="52" t="s">
        <v>55</v>
      </c>
      <c r="D22" s="53" t="s">
        <v>8</v>
      </c>
      <c r="E22" s="54"/>
      <c r="F22" s="50">
        <v>5.8</v>
      </c>
      <c r="G22" s="50">
        <v>6.4</v>
      </c>
      <c r="H22" s="50">
        <v>9.4</v>
      </c>
      <c r="I22" s="51">
        <v>120</v>
      </c>
      <c r="J22" s="16"/>
    </row>
    <row r="23" spans="1:10" s="8" customFormat="1" ht="19.5" x14ac:dyDescent="0.3">
      <c r="A23" s="30"/>
      <c r="B23" s="29" t="s">
        <v>57</v>
      </c>
      <c r="C23" s="55" t="s">
        <v>56</v>
      </c>
      <c r="D23" s="56" t="s">
        <v>39</v>
      </c>
      <c r="E23" s="57"/>
      <c r="F23" s="32">
        <f>6.8/7*9</f>
        <v>8.742857142857142</v>
      </c>
      <c r="G23" s="32">
        <f>3.8/7*9</f>
        <v>4.8857142857142852</v>
      </c>
      <c r="H23" s="32">
        <f>44.3/7*9</f>
        <v>56.957142857142856</v>
      </c>
      <c r="I23" s="31">
        <f>232.5/7*9</f>
        <v>298.92857142857144</v>
      </c>
      <c r="J23" s="16"/>
    </row>
    <row r="24" spans="1:10" s="8" customFormat="1" ht="20.25" thickBot="1" x14ac:dyDescent="0.35">
      <c r="A24" s="26"/>
      <c r="B24" s="46"/>
      <c r="C24" s="58"/>
      <c r="D24" s="59"/>
      <c r="E24" s="60"/>
      <c r="F24" s="25"/>
      <c r="G24" s="25"/>
      <c r="H24" s="25"/>
      <c r="I24" s="24"/>
      <c r="J24" s="16"/>
    </row>
    <row r="25" spans="1:10" s="8" customFormat="1" ht="20.25" thickBot="1" x14ac:dyDescent="0.35">
      <c r="A25" s="80" t="s">
        <v>0</v>
      </c>
      <c r="B25" s="81"/>
      <c r="C25" s="63"/>
      <c r="D25" s="23"/>
      <c r="E25" s="64"/>
      <c r="F25" s="22">
        <f>SUM(F22:F24)</f>
        <v>14.542857142857141</v>
      </c>
      <c r="G25" s="22">
        <f>SUM(G22:G24)</f>
        <v>11.285714285714285</v>
      </c>
      <c r="H25" s="22">
        <f>SUM(H22:H24)</f>
        <v>66.357142857142861</v>
      </c>
      <c r="I25" s="21">
        <f>SUM(I22:I24)</f>
        <v>418.92857142857144</v>
      </c>
      <c r="J25" s="16"/>
    </row>
    <row r="26" spans="1:10" s="8" customFormat="1" ht="18.75" x14ac:dyDescent="0.3">
      <c r="A26" s="78"/>
      <c r="B26" s="78"/>
      <c r="C26" s="78"/>
      <c r="D26" s="78"/>
      <c r="E26" s="78"/>
      <c r="F26" s="78"/>
      <c r="G26" s="78"/>
      <c r="H26" s="78"/>
      <c r="I26" s="78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/>
      <c r="D28" s="12"/>
      <c r="E28" s="11"/>
      <c r="F28" s="10"/>
      <c r="G28" s="16"/>
      <c r="H28" s="16"/>
      <c r="I28" s="16"/>
      <c r="J28" s="16"/>
    </row>
    <row r="29" spans="1:10" s="8" customFormat="1" ht="19.5" x14ac:dyDescent="0.35">
      <c r="A29" s="15"/>
      <c r="B29" s="14"/>
      <c r="C29" s="79"/>
      <c r="D29" s="11"/>
      <c r="E29" s="9"/>
      <c r="F29" s="9"/>
      <c r="G29" s="9"/>
      <c r="H29" s="9"/>
      <c r="I29" s="9"/>
      <c r="J29" s="82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2022-03-09T20:37:37Z</dcterms:modified>
</cp:coreProperties>
</file>