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1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23" i="3" l="1"/>
  <c r="F23" i="3"/>
  <c r="I21" i="3"/>
  <c r="I23" i="3" s="1"/>
  <c r="H21" i="3"/>
  <c r="G21" i="3"/>
  <c r="G23" i="3" s="1"/>
  <c r="F21" i="3"/>
  <c r="I19" i="3"/>
  <c r="I14" i="3"/>
  <c r="H14" i="3"/>
  <c r="G14" i="3"/>
  <c r="F14" i="3"/>
  <c r="I13" i="3"/>
  <c r="H13" i="3"/>
  <c r="G13" i="3"/>
  <c r="I12" i="3"/>
  <c r="H12" i="3"/>
  <c r="G12" i="3"/>
  <c r="F12" i="3"/>
  <c r="I11" i="3"/>
  <c r="H11" i="3"/>
  <c r="H19" i="3" s="1"/>
  <c r="G11" i="3"/>
  <c r="G19" i="3" s="1"/>
  <c r="F11" i="3"/>
  <c r="F19" i="3" s="1"/>
  <c r="I10" i="3"/>
  <c r="G10" i="3"/>
  <c r="I4" i="3"/>
  <c r="H4" i="3"/>
  <c r="H10" i="3" s="1"/>
  <c r="G4" i="3"/>
  <c r="F4" i="3"/>
  <c r="F10" i="3" s="1"/>
  <c r="I23" i="2"/>
  <c r="H23" i="2"/>
  <c r="G23" i="2"/>
  <c r="F23" i="2"/>
  <c r="I19" i="2"/>
  <c r="I14" i="2"/>
  <c r="H14" i="2"/>
  <c r="G14" i="2"/>
  <c r="F14" i="2"/>
  <c r="I13" i="2"/>
  <c r="H13" i="2"/>
  <c r="G13" i="2"/>
  <c r="I12" i="2"/>
  <c r="H12" i="2"/>
  <c r="G12" i="2"/>
  <c r="F12" i="2"/>
  <c r="I11" i="2"/>
  <c r="H11" i="2"/>
  <c r="H19" i="2" s="1"/>
  <c r="G11" i="2"/>
  <c r="G19" i="2" s="1"/>
  <c r="F11" i="2"/>
  <c r="F19" i="2" s="1"/>
  <c r="H10" i="2"/>
  <c r="F10" i="2"/>
  <c r="I4" i="2"/>
  <c r="I10" i="2" s="1"/>
  <c r="H4" i="2"/>
  <c r="G4" i="2"/>
  <c r="G10" i="2" s="1"/>
  <c r="F4" i="2"/>
  <c r="I1" i="3" l="1"/>
</calcChain>
</file>

<file path=xl/sharedStrings.xml><?xml version="1.0" encoding="utf-8"?>
<sst xmlns="http://schemas.openxmlformats.org/spreadsheetml/2006/main" count="122" uniqueCount="58">
  <si>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</si>
  <si>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</si>
  <si>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</si>
  <si>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</si>
  <si>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</si>
  <si>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</si>
  <si>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</si>
  <si>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</si>
  <si>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</si>
  <si>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</si>
  <si>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</si>
  <si>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</si>
  <si>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</si>
  <si>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</si>
  <si>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</si>
  <si>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</si>
  <si>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</si>
  <si>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</si>
  <si>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</si>
  <si>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</si>
  <si>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</si>
  <si>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</si>
  <si>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</si>
  <si>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</si>
  <si>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</si>
  <si>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</si>
  <si>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</si>
  <si>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</si>
  <si>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</si>
  <si>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</si>
  <si>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</si>
  <si>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1/100</t>
  </si>
  <si>
    <t>250/15</t>
  </si>
  <si>
    <t>1/70</t>
  </si>
  <si>
    <t>1/90</t>
  </si>
  <si>
    <t>гор.блюдо</t>
  </si>
  <si>
    <t>1/10</t>
  </si>
  <si>
    <t>сыр</t>
  </si>
  <si>
    <t>Сыр</t>
  </si>
  <si>
    <t>1 шт</t>
  </si>
  <si>
    <t>Выпечка</t>
  </si>
  <si>
    <t>Чай с сахаром</t>
  </si>
  <si>
    <t>1/250</t>
  </si>
  <si>
    <t>Суп молочный с макаронными изделиями</t>
  </si>
  <si>
    <t xml:space="preserve">Яйцо </t>
  </si>
  <si>
    <t>Яйцо отварное</t>
  </si>
  <si>
    <t>Салат из морской капусты с огурцом</t>
  </si>
  <si>
    <t>Свекольник на курином бульоне</t>
  </si>
  <si>
    <t>250/25</t>
  </si>
  <si>
    <t>Ежики куриные</t>
  </si>
  <si>
    <t>гарнир</t>
  </si>
  <si>
    <t>Каша гречневая рассыпчатая</t>
  </si>
  <si>
    <t>1/150</t>
  </si>
  <si>
    <t>1/180</t>
  </si>
  <si>
    <t>Кисель фруктовый</t>
  </si>
  <si>
    <t>Бифиленд</t>
  </si>
  <si>
    <t>1/130</t>
  </si>
  <si>
    <t>Корж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</si>
</sst>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9">
    <xf numFmtId="0" fontId="0" fillId="0" borderId="0"/>
    <xf numFmtId="0" fontId="36" fillId="0" borderId="0"/>
    <xf numFmtId="0" fontId="43" fillId="0" borderId="0"/>
    <xf numFmtId="0" fontId="37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38" fillId="0" borderId="0" xfId="0" applyFont="1"/>
    <xf numFmtId="0" fontId="38" fillId="0" borderId="0" xfId="0" applyFont="1" applyBorder="1"/>
    <xf numFmtId="0" fontId="39" fillId="0" borderId="0" xfId="1" applyNumberFormat="1" applyFont="1" applyFill="1" applyBorder="1" applyAlignment="1" applyProtection="1">
      <alignment vertical="center"/>
    </xf>
    <xf numFmtId="0" fontId="39" fillId="0" borderId="0" xfId="1" applyNumberFormat="1" applyFont="1" applyBorder="1" applyAlignment="1" applyProtection="1">
      <alignment vertical="center"/>
    </xf>
    <xf numFmtId="0" fontId="39" fillId="0" borderId="0" xfId="1" applyNumberFormat="1" applyFont="1" applyBorder="1" applyAlignment="1" applyProtection="1">
      <alignment horizontal="right" vertical="center"/>
    </xf>
    <xf numFmtId="2" fontId="40" fillId="0" borderId="0" xfId="1" applyNumberFormat="1" applyFont="1" applyFill="1" applyBorder="1" applyAlignment="1" applyProtection="1">
      <alignment horizontal="center"/>
    </xf>
    <xf numFmtId="0" fontId="39" fillId="0" borderId="0" xfId="1" applyNumberFormat="1" applyFont="1" applyBorder="1" applyAlignment="1" applyProtection="1"/>
    <xf numFmtId="0" fontId="41" fillId="0" borderId="0" xfId="0" applyFont="1"/>
    <xf numFmtId="2" fontId="42" fillId="0" borderId="0" xfId="1" applyNumberFormat="1" applyFont="1" applyFill="1" applyBorder="1" applyAlignment="1" applyProtection="1">
      <alignment horizontal="center"/>
    </xf>
    <xf numFmtId="0" fontId="44" fillId="0" borderId="0" xfId="2" applyNumberFormat="1" applyFont="1" applyFill="1" applyBorder="1" applyAlignment="1">
      <alignment vertical="center"/>
    </xf>
    <xf numFmtId="0" fontId="44" fillId="0" borderId="0" xfId="1" applyNumberFormat="1" applyFont="1" applyFill="1" applyBorder="1" applyAlignment="1" applyProtection="1">
      <alignment vertical="center"/>
    </xf>
    <xf numFmtId="0" fontId="44" fillId="0" borderId="0" xfId="2" applyNumberFormat="1" applyFont="1" applyFill="1" applyBorder="1" applyAlignment="1">
      <alignment horizontal="center" vertical="center"/>
    </xf>
    <xf numFmtId="0" fontId="44" fillId="0" borderId="0" xfId="2" applyNumberFormat="1" applyFont="1" applyFill="1" applyBorder="1" applyAlignment="1">
      <alignment horizontal="right" vertical="center"/>
    </xf>
    <xf numFmtId="0" fontId="44" fillId="0" borderId="0" xfId="1" applyNumberFormat="1" applyFont="1" applyBorder="1" applyAlignment="1" applyProtection="1">
      <alignment horizontal="right" vertical="center"/>
    </xf>
    <xf numFmtId="0" fontId="44" fillId="0" borderId="0" xfId="1" applyNumberFormat="1" applyFont="1" applyBorder="1" applyAlignment="1" applyProtection="1"/>
    <xf numFmtId="0" fontId="41" fillId="0" borderId="0" xfId="0" applyFont="1" applyFill="1"/>
    <xf numFmtId="0" fontId="44" fillId="0" borderId="0" xfId="2" applyNumberFormat="1" applyFont="1" applyBorder="1" applyAlignment="1">
      <alignment vertical="center"/>
    </xf>
    <xf numFmtId="0" fontId="44" fillId="0" borderId="0" xfId="2" applyNumberFormat="1" applyFont="1" applyBorder="1" applyAlignment="1">
      <alignment horizontal="center" vertical="center"/>
    </xf>
    <xf numFmtId="0" fontId="44" fillId="0" borderId="0" xfId="2" applyNumberFormat="1" applyFont="1" applyBorder="1" applyAlignment="1">
      <alignment horizontal="right" vertical="center"/>
    </xf>
    <xf numFmtId="4" fontId="41" fillId="0" borderId="0" xfId="0" applyNumberFormat="1" applyFont="1" applyFill="1"/>
    <xf numFmtId="0" fontId="45" fillId="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2" fontId="45" fillId="0" borderId="1" xfId="0" applyNumberFormat="1" applyFont="1" applyFill="1" applyBorder="1" applyAlignment="1" applyProtection="1">
      <alignment horizontal="center" vertical="center"/>
      <protection locked="0"/>
    </xf>
    <xf numFmtId="2" fontId="45" fillId="0" borderId="2" xfId="0" applyNumberFormat="1" applyFont="1" applyFill="1" applyBorder="1" applyAlignment="1" applyProtection="1">
      <alignment horizontal="center" vertical="center"/>
      <protection locked="0"/>
    </xf>
    <xf numFmtId="49" fontId="45" fillId="0" borderId="2" xfId="0" applyNumberFormat="1" applyFont="1" applyFill="1" applyBorder="1" applyAlignment="1" applyProtection="1">
      <alignment horizontal="center" vertical="center"/>
      <protection locked="0"/>
    </xf>
    <xf numFmtId="4" fontId="45" fillId="0" borderId="3" xfId="3" applyNumberFormat="1" applyFont="1" applyFill="1" applyBorder="1" applyAlignment="1">
      <alignment horizontal="center" vertical="center" wrapText="1"/>
    </xf>
    <xf numFmtId="4" fontId="45" fillId="0" borderId="4" xfId="3" applyNumberFormat="1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/>
    </xf>
    <xf numFmtId="4" fontId="45" fillId="0" borderId="6" xfId="3" applyNumberFormat="1" applyFont="1" applyBorder="1" applyAlignment="1">
      <alignment horizontal="center" vertical="center" wrapText="1"/>
    </xf>
    <xf numFmtId="4" fontId="45" fillId="0" borderId="7" xfId="3" applyNumberFormat="1" applyFont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/>
    </xf>
    <xf numFmtId="0" fontId="45" fillId="0" borderId="8" xfId="0" applyFont="1" applyFill="1" applyBorder="1" applyAlignment="1">
      <alignment horizontal="center"/>
    </xf>
    <xf numFmtId="4" fontId="45" fillId="0" borderId="6" xfId="3" applyNumberFormat="1" applyFont="1" applyFill="1" applyBorder="1" applyAlignment="1">
      <alignment horizontal="center" vertical="center" wrapText="1"/>
    </xf>
    <xf numFmtId="4" fontId="45" fillId="0" borderId="7" xfId="3" applyNumberFormat="1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2" fontId="45" fillId="0" borderId="12" xfId="0" applyNumberFormat="1" applyFont="1" applyFill="1" applyBorder="1" applyAlignment="1" applyProtection="1">
      <alignment horizontal="center" vertical="center"/>
      <protection locked="0"/>
    </xf>
    <xf numFmtId="49" fontId="45" fillId="0" borderId="12" xfId="0" applyNumberFormat="1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14" fontId="41" fillId="0" borderId="7" xfId="0" applyNumberFormat="1" applyFont="1" applyFill="1" applyBorder="1" applyAlignment="1" applyProtection="1">
      <alignment vertical="center"/>
      <protection locked="0"/>
    </xf>
    <xf numFmtId="0" fontId="41" fillId="0" borderId="7" xfId="0" applyFont="1" applyFill="1" applyBorder="1"/>
    <xf numFmtId="2" fontId="41" fillId="0" borderId="0" xfId="0" applyNumberFormat="1" applyFont="1" applyFill="1" applyBorder="1" applyAlignment="1" applyProtection="1">
      <alignment horizontal="center" vertical="center"/>
      <protection locked="0"/>
    </xf>
    <xf numFmtId="4" fontId="46" fillId="0" borderId="0" xfId="3" applyNumberFormat="1" applyFont="1" applyFill="1" applyBorder="1" applyAlignment="1">
      <alignment horizontal="center" vertical="center" wrapText="1"/>
    </xf>
    <xf numFmtId="1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5" fillId="0" borderId="4" xfId="0" applyFont="1" applyFill="1" applyBorder="1" applyAlignment="1">
      <alignment horizontal="center"/>
    </xf>
    <xf numFmtId="0" fontId="45" fillId="0" borderId="19" xfId="0" applyFont="1" applyFill="1" applyBorder="1" applyAlignment="1">
      <alignment vertical="center"/>
    </xf>
    <xf numFmtId="0" fontId="45" fillId="0" borderId="20" xfId="0" applyFont="1" applyFill="1" applyBorder="1" applyAlignment="1">
      <alignment vertical="center"/>
    </xf>
    <xf numFmtId="2" fontId="45" fillId="0" borderId="21" xfId="0" applyNumberFormat="1" applyFont="1" applyFill="1" applyBorder="1" applyAlignment="1" applyProtection="1">
      <alignment horizontal="center" vertical="center"/>
      <protection locked="0"/>
    </xf>
    <xf numFmtId="4" fontId="45" fillId="0" borderId="11" xfId="3" applyNumberFormat="1" applyFont="1" applyFill="1" applyBorder="1" applyAlignment="1">
      <alignment horizontal="center" vertical="center" wrapText="1"/>
    </xf>
    <xf numFmtId="4" fontId="45" fillId="0" borderId="10" xfId="3" applyNumberFormat="1" applyFont="1" applyFill="1" applyBorder="1" applyAlignment="1">
      <alignment horizontal="center" vertical="center" wrapText="1"/>
    </xf>
    <xf numFmtId="0" fontId="45" fillId="0" borderId="11" xfId="3" applyFont="1" applyFill="1" applyBorder="1" applyAlignment="1">
      <alignment horizontal="center" vertical="center" wrapText="1"/>
    </xf>
    <xf numFmtId="49" fontId="45" fillId="0" borderId="11" xfId="3" applyNumberFormat="1" applyFont="1" applyFill="1" applyBorder="1" applyAlignment="1">
      <alignment horizontal="center" vertical="center" wrapText="1"/>
    </xf>
    <xf numFmtId="4" fontId="46" fillId="0" borderId="11" xfId="3" applyNumberFormat="1" applyFont="1" applyFill="1" applyBorder="1" applyAlignment="1">
      <alignment horizontal="center" vertical="center" wrapText="1"/>
    </xf>
    <xf numFmtId="0" fontId="45" fillId="0" borderId="7" xfId="3" applyFont="1" applyFill="1" applyBorder="1" applyAlignment="1">
      <alignment horizontal="center" vertical="center" wrapText="1"/>
    </xf>
    <xf numFmtId="49" fontId="45" fillId="0" borderId="7" xfId="3" applyNumberFormat="1" applyFont="1" applyFill="1" applyBorder="1" applyAlignment="1">
      <alignment horizontal="center" vertical="center" wrapText="1"/>
    </xf>
    <xf numFmtId="4" fontId="46" fillId="0" borderId="7" xfId="3" applyNumberFormat="1" applyFont="1" applyFill="1" applyBorder="1" applyAlignment="1">
      <alignment horizontal="center" vertical="center" wrapText="1"/>
    </xf>
    <xf numFmtId="0" fontId="45" fillId="0" borderId="4" xfId="3" applyFont="1" applyFill="1" applyBorder="1" applyAlignment="1">
      <alignment horizontal="center" vertical="center" wrapText="1"/>
    </xf>
    <xf numFmtId="49" fontId="45" fillId="0" borderId="4" xfId="3" applyNumberFormat="1" applyFont="1" applyFill="1" applyBorder="1" applyAlignment="1">
      <alignment horizontal="center" vertical="center" wrapText="1"/>
    </xf>
    <xf numFmtId="4" fontId="46" fillId="0" borderId="4" xfId="3" applyNumberFormat="1" applyFont="1" applyFill="1" applyBorder="1" applyAlignment="1">
      <alignment horizontal="center" vertical="center" wrapText="1"/>
    </xf>
    <xf numFmtId="0" fontId="45" fillId="0" borderId="12" xfId="0" applyFont="1" applyFill="1" applyBorder="1" applyAlignment="1" applyProtection="1">
      <alignment horizontal="center" vertical="center" wrapText="1"/>
      <protection locked="0"/>
    </xf>
    <xf numFmtId="4" fontId="46" fillId="0" borderId="12" xfId="3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 wrapText="1"/>
      <protection locked="0"/>
    </xf>
    <xf numFmtId="4" fontId="46" fillId="0" borderId="2" xfId="3" applyNumberFormat="1" applyFont="1" applyFill="1" applyBorder="1" applyAlignment="1">
      <alignment horizontal="center" vertical="center" wrapText="1"/>
    </xf>
    <xf numFmtId="0" fontId="45" fillId="0" borderId="7" xfId="0" applyFont="1" applyFill="1" applyBorder="1" applyAlignment="1" applyProtection="1">
      <alignment horizontal="center"/>
      <protection locked="0"/>
    </xf>
    <xf numFmtId="4" fontId="45" fillId="0" borderId="22" xfId="3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45" fillId="0" borderId="23" xfId="0" applyFont="1" applyFill="1" applyBorder="1" applyAlignment="1">
      <alignment vertical="center"/>
    </xf>
    <xf numFmtId="4" fontId="45" fillId="0" borderId="11" xfId="3" applyNumberFormat="1" applyFont="1" applyBorder="1" applyAlignment="1">
      <alignment horizontal="center" vertical="center" wrapText="1"/>
    </xf>
    <xf numFmtId="4" fontId="45" fillId="0" borderId="10" xfId="3" applyNumberFormat="1" applyFont="1" applyBorder="1" applyAlignment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/>
      <protection locked="0"/>
    </xf>
    <xf numFmtId="4" fontId="45" fillId="0" borderId="4" xfId="3" applyNumberFormat="1" applyFont="1" applyBorder="1" applyAlignment="1">
      <alignment horizontal="center" vertical="center" wrapText="1"/>
    </xf>
    <xf numFmtId="2" fontId="41" fillId="0" borderId="18" xfId="0" applyNumberFormat="1" applyFont="1" applyFill="1" applyBorder="1" applyAlignment="1" applyProtection="1">
      <alignment horizontal="center"/>
      <protection locked="0"/>
    </xf>
    <xf numFmtId="2" fontId="41" fillId="0" borderId="17" xfId="0" applyNumberFormat="1" applyFont="1" applyFill="1" applyBorder="1" applyAlignment="1" applyProtection="1">
      <alignment horizontal="center"/>
      <protection locked="0"/>
    </xf>
    <xf numFmtId="2" fontId="41" fillId="0" borderId="16" xfId="0" applyNumberFormat="1" applyFont="1" applyFill="1" applyBorder="1" applyAlignment="1" applyProtection="1">
      <alignment horizontal="center"/>
      <protection locked="0"/>
    </xf>
  </cellXfs>
  <cellStyles count="39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zoomScale="90" zoomScaleNormal="90" workbookViewId="0">
      <selection activeCell="E10" sqref="E10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9" t="s">
        <v>27</v>
      </c>
      <c r="C1" s="80"/>
      <c r="D1" s="80"/>
      <c r="E1" s="81"/>
      <c r="F1" s="16" t="s">
        <v>26</v>
      </c>
      <c r="G1" s="45" t="s">
        <v>25</v>
      </c>
      <c r="H1" s="16" t="s">
        <v>24</v>
      </c>
      <c r="I1" s="44">
        <v>44622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3" t="s">
        <v>23</v>
      </c>
      <c r="B3" s="42" t="s">
        <v>22</v>
      </c>
      <c r="C3" s="42" t="s">
        <v>21</v>
      </c>
      <c r="D3" s="42" t="s">
        <v>20</v>
      </c>
      <c r="E3" s="42"/>
      <c r="F3" s="42" t="s">
        <v>19</v>
      </c>
      <c r="G3" s="42" t="s">
        <v>18</v>
      </c>
      <c r="H3" s="42" t="s">
        <v>17</v>
      </c>
      <c r="I3" s="41" t="s">
        <v>16</v>
      </c>
    </row>
    <row r="4" spans="1:9" s="8" customFormat="1" ht="37.5" x14ac:dyDescent="0.3">
      <c r="A4" s="35" t="s">
        <v>15</v>
      </c>
      <c r="B4" s="38" t="s">
        <v>35</v>
      </c>
      <c r="C4" s="58" t="s">
        <v>43</v>
      </c>
      <c r="D4" s="59" t="s">
        <v>8</v>
      </c>
      <c r="E4" s="60"/>
      <c r="F4" s="56">
        <f>7/25*20</f>
        <v>5.6000000000000005</v>
      </c>
      <c r="G4" s="56">
        <f>6.8/25*20</f>
        <v>5.44</v>
      </c>
      <c r="H4" s="56">
        <f>19.3/25*20</f>
        <v>15.440000000000001</v>
      </c>
      <c r="I4" s="57">
        <f>161.5/25*20</f>
        <v>129.19999999999999</v>
      </c>
    </row>
    <row r="5" spans="1:9" s="8" customFormat="1" ht="19.5" x14ac:dyDescent="0.3">
      <c r="A5" s="37"/>
      <c r="B5" s="36" t="s">
        <v>14</v>
      </c>
      <c r="C5" s="61" t="s">
        <v>13</v>
      </c>
      <c r="D5" s="62" t="s">
        <v>12</v>
      </c>
      <c r="E5" s="63"/>
      <c r="F5" s="34">
        <v>2.2999999999999998</v>
      </c>
      <c r="G5" s="34">
        <v>0.9</v>
      </c>
      <c r="H5" s="34">
        <v>15.4</v>
      </c>
      <c r="I5" s="33">
        <v>78.599999999999994</v>
      </c>
    </row>
    <row r="6" spans="1:9" s="8" customFormat="1" ht="19.5" x14ac:dyDescent="0.3">
      <c r="A6" s="37"/>
      <c r="B6" s="36" t="s">
        <v>37</v>
      </c>
      <c r="C6" s="61" t="s">
        <v>38</v>
      </c>
      <c r="D6" s="62" t="s">
        <v>36</v>
      </c>
      <c r="E6" s="63"/>
      <c r="F6" s="34">
        <v>2.2999999999999998</v>
      </c>
      <c r="G6" s="34">
        <v>2.9</v>
      </c>
      <c r="H6" s="34">
        <v>0</v>
      </c>
      <c r="I6" s="33">
        <v>36.4</v>
      </c>
    </row>
    <row r="7" spans="1:9" s="8" customFormat="1" ht="19.5" x14ac:dyDescent="0.3">
      <c r="A7" s="37"/>
      <c r="B7" s="31" t="s">
        <v>44</v>
      </c>
      <c r="C7" s="61" t="s">
        <v>45</v>
      </c>
      <c r="D7" s="62" t="s">
        <v>39</v>
      </c>
      <c r="E7" s="63"/>
      <c r="F7" s="30">
        <v>5.0999999999999996</v>
      </c>
      <c r="G7" s="30">
        <v>4.5999999999999996</v>
      </c>
      <c r="H7" s="30">
        <v>0.3</v>
      </c>
      <c r="I7" s="29">
        <v>63.5</v>
      </c>
    </row>
    <row r="8" spans="1:9" s="8" customFormat="1" ht="19.5" x14ac:dyDescent="0.3">
      <c r="A8" s="37"/>
      <c r="B8" s="36" t="s">
        <v>1</v>
      </c>
      <c r="C8" s="61" t="s">
        <v>41</v>
      </c>
      <c r="D8" s="62" t="s">
        <v>8</v>
      </c>
      <c r="E8" s="63"/>
      <c r="F8" s="30">
        <v>0.4</v>
      </c>
      <c r="G8" s="30">
        <v>0.1</v>
      </c>
      <c r="H8" s="30">
        <v>21.6</v>
      </c>
      <c r="I8" s="29">
        <v>83.4</v>
      </c>
    </row>
    <row r="9" spans="1:9" s="8" customFormat="1" ht="20.25" thickBot="1" x14ac:dyDescent="0.35">
      <c r="A9" s="28"/>
      <c r="B9" s="52"/>
      <c r="C9" s="64"/>
      <c r="D9" s="65"/>
      <c r="E9" s="66"/>
      <c r="F9" s="27"/>
      <c r="G9" s="27"/>
      <c r="H9" s="27"/>
      <c r="I9" s="26"/>
    </row>
    <row r="10" spans="1:9" s="8" customFormat="1" ht="20.25" thickBot="1" x14ac:dyDescent="0.35">
      <c r="A10" s="74" t="s">
        <v>0</v>
      </c>
      <c r="B10" s="21"/>
      <c r="C10" s="67"/>
      <c r="D10" s="40"/>
      <c r="E10" s="68"/>
      <c r="F10" s="39">
        <f>SUM(F4:F9)</f>
        <v>15.7</v>
      </c>
      <c r="G10" s="39">
        <f t="shared" ref="G10:I10" si="0">SUM(G4:G9)</f>
        <v>13.94</v>
      </c>
      <c r="H10" s="39">
        <f t="shared" si="0"/>
        <v>52.740000000000009</v>
      </c>
      <c r="I10" s="55">
        <f t="shared" si="0"/>
        <v>391.1</v>
      </c>
    </row>
    <row r="11" spans="1:9" s="8" customFormat="1" ht="19.5" x14ac:dyDescent="0.3">
      <c r="A11" s="35" t="s">
        <v>11</v>
      </c>
      <c r="B11" s="38" t="s">
        <v>30</v>
      </c>
      <c r="C11" s="58" t="s">
        <v>46</v>
      </c>
      <c r="D11" s="59" t="s">
        <v>31</v>
      </c>
      <c r="E11" s="60"/>
      <c r="F11" s="75">
        <f>1/8*10</f>
        <v>1.25</v>
      </c>
      <c r="G11" s="75">
        <f>2.1/8*10</f>
        <v>2.625</v>
      </c>
      <c r="H11" s="75">
        <f>4.4/8*10</f>
        <v>5.5</v>
      </c>
      <c r="I11" s="76">
        <f>39.7/8*10</f>
        <v>49.625</v>
      </c>
    </row>
    <row r="12" spans="1:9" s="8" customFormat="1" ht="19.5" x14ac:dyDescent="0.3">
      <c r="A12" s="32"/>
      <c r="B12" s="31" t="s">
        <v>10</v>
      </c>
      <c r="C12" s="61" t="s">
        <v>47</v>
      </c>
      <c r="D12" s="62" t="s">
        <v>32</v>
      </c>
      <c r="E12" s="63"/>
      <c r="F12" s="30">
        <f>6.3/3*2.5</f>
        <v>5.25</v>
      </c>
      <c r="G12" s="30">
        <f>4.5/3*2.5</f>
        <v>3.75</v>
      </c>
      <c r="H12" s="30">
        <f>19.8/3*2.5</f>
        <v>16.5</v>
      </c>
      <c r="I12" s="29">
        <f>146.7/3*2.5</f>
        <v>122.25</v>
      </c>
    </row>
    <row r="13" spans="1:9" s="8" customFormat="1" ht="19.5" x14ac:dyDescent="0.3">
      <c r="A13" s="32"/>
      <c r="B13" s="31" t="s">
        <v>9</v>
      </c>
      <c r="C13" s="61" t="s">
        <v>49</v>
      </c>
      <c r="D13" s="62" t="s">
        <v>31</v>
      </c>
      <c r="E13" s="63"/>
      <c r="F13" s="30">
        <v>14.7</v>
      </c>
      <c r="G13" s="30">
        <f>11.3</f>
        <v>11.3</v>
      </c>
      <c r="H13" s="30">
        <f>3.1</f>
        <v>3.1</v>
      </c>
      <c r="I13" s="29">
        <f>173.6</f>
        <v>173.6</v>
      </c>
    </row>
    <row r="14" spans="1:9" s="8" customFormat="1" ht="19.5" x14ac:dyDescent="0.3">
      <c r="A14" s="32"/>
      <c r="B14" s="31" t="s">
        <v>50</v>
      </c>
      <c r="C14" s="61" t="s">
        <v>51</v>
      </c>
      <c r="D14" s="62" t="s">
        <v>52</v>
      </c>
      <c r="E14" s="63"/>
      <c r="F14" s="30">
        <f>7.2/2*1.5</f>
        <v>5.4</v>
      </c>
      <c r="G14" s="30">
        <f>4.4/2*1.5</f>
        <v>3.3000000000000003</v>
      </c>
      <c r="H14" s="30">
        <f>34.2/2*1.5</f>
        <v>25.650000000000002</v>
      </c>
      <c r="I14" s="29">
        <f>197.4/2*1.5</f>
        <v>148.05000000000001</v>
      </c>
    </row>
    <row r="15" spans="1:9" s="8" customFormat="1" ht="19.5" x14ac:dyDescent="0.3">
      <c r="A15" s="37"/>
      <c r="B15" s="36" t="s">
        <v>1</v>
      </c>
      <c r="C15" s="61" t="s">
        <v>54</v>
      </c>
      <c r="D15" s="62" t="s">
        <v>8</v>
      </c>
      <c r="E15" s="63"/>
      <c r="F15" s="30">
        <v>0.4</v>
      </c>
      <c r="G15" s="30">
        <v>0.2</v>
      </c>
      <c r="H15" s="30">
        <v>19.2</v>
      </c>
      <c r="I15" s="29">
        <v>81</v>
      </c>
    </row>
    <row r="16" spans="1:9" s="8" customFormat="1" ht="19.5" x14ac:dyDescent="0.3">
      <c r="A16" s="37"/>
      <c r="B16" s="36" t="s">
        <v>7</v>
      </c>
      <c r="C16" s="61" t="s">
        <v>6</v>
      </c>
      <c r="D16" s="62" t="s">
        <v>3</v>
      </c>
      <c r="E16" s="63"/>
      <c r="F16" s="34">
        <v>2.5</v>
      </c>
      <c r="G16" s="34">
        <v>0.4</v>
      </c>
      <c r="H16" s="34">
        <v>10.8</v>
      </c>
      <c r="I16" s="33">
        <v>57</v>
      </c>
    </row>
    <row r="17" spans="1:9" s="8" customFormat="1" ht="19.5" x14ac:dyDescent="0.3">
      <c r="A17" s="37"/>
      <c r="B17" s="36" t="s">
        <v>5</v>
      </c>
      <c r="C17" s="61" t="s">
        <v>4</v>
      </c>
      <c r="D17" s="62" t="s">
        <v>3</v>
      </c>
      <c r="E17" s="63"/>
      <c r="F17" s="30">
        <v>2.5</v>
      </c>
      <c r="G17" s="30">
        <v>6.2</v>
      </c>
      <c r="H17" s="30">
        <v>14.1</v>
      </c>
      <c r="I17" s="29">
        <v>122</v>
      </c>
    </row>
    <row r="18" spans="1:9" s="8" customFormat="1" ht="20.25" thickBot="1" x14ac:dyDescent="0.35">
      <c r="A18" s="28"/>
      <c r="B18" s="52"/>
      <c r="C18" s="64"/>
      <c r="D18" s="65"/>
      <c r="E18" s="66"/>
      <c r="F18" s="27"/>
      <c r="G18" s="27"/>
      <c r="H18" s="27"/>
      <c r="I18" s="26"/>
    </row>
    <row r="19" spans="1:9" s="8" customFormat="1" ht="20.25" thickBot="1" x14ac:dyDescent="0.35">
      <c r="A19" s="53" t="s">
        <v>0</v>
      </c>
      <c r="B19" s="54"/>
      <c r="C19" s="69"/>
      <c r="D19" s="25"/>
      <c r="E19" s="70"/>
      <c r="F19" s="24">
        <f>SUM(F11:F18)</f>
        <v>32</v>
      </c>
      <c r="G19" s="24">
        <f>SUM(G11:G18)</f>
        <v>27.774999999999999</v>
      </c>
      <c r="H19" s="24">
        <f>SUM(H11:H18)</f>
        <v>94.85</v>
      </c>
      <c r="I19" s="23">
        <f>SUM(I11:I18)</f>
        <v>753.52500000000009</v>
      </c>
    </row>
    <row r="20" spans="1:9" s="8" customFormat="1" ht="19.5" x14ac:dyDescent="0.3">
      <c r="A20" s="35" t="s">
        <v>2</v>
      </c>
      <c r="B20" s="71" t="s">
        <v>1</v>
      </c>
      <c r="C20" s="61" t="s">
        <v>55</v>
      </c>
      <c r="D20" s="62" t="s">
        <v>56</v>
      </c>
      <c r="E20" s="63"/>
      <c r="F20" s="56">
        <v>4.4000000000000004</v>
      </c>
      <c r="G20" s="56">
        <v>1.3</v>
      </c>
      <c r="H20" s="56">
        <v>5.0999999999999996</v>
      </c>
      <c r="I20" s="57">
        <v>52</v>
      </c>
    </row>
    <row r="21" spans="1:9" s="8" customFormat="1" ht="19.5" x14ac:dyDescent="0.3">
      <c r="A21" s="32"/>
      <c r="B21" s="31" t="s">
        <v>40</v>
      </c>
      <c r="C21" s="61" t="s">
        <v>57</v>
      </c>
      <c r="D21" s="62" t="s">
        <v>33</v>
      </c>
      <c r="E21" s="63"/>
      <c r="F21" s="34">
        <v>4.5999999999999996</v>
      </c>
      <c r="G21" s="34">
        <v>7.7</v>
      </c>
      <c r="H21" s="34">
        <v>45.2</v>
      </c>
      <c r="I21" s="33">
        <v>273</v>
      </c>
    </row>
    <row r="22" spans="1:9" s="8" customFormat="1" ht="20.25" thickBot="1" x14ac:dyDescent="0.35">
      <c r="A22" s="28"/>
      <c r="B22" s="77"/>
      <c r="C22" s="64"/>
      <c r="D22" s="65"/>
      <c r="E22" s="66"/>
      <c r="F22" s="78"/>
      <c r="G22" s="27"/>
      <c r="H22" s="27"/>
      <c r="I22" s="26"/>
    </row>
    <row r="23" spans="1:9" s="8" customFormat="1" ht="20.25" thickBot="1" x14ac:dyDescent="0.35">
      <c r="A23" s="53" t="s">
        <v>0</v>
      </c>
      <c r="B23" s="54"/>
      <c r="C23" s="69"/>
      <c r="D23" s="25"/>
      <c r="E23" s="70"/>
      <c r="F23" s="24">
        <f>SUM(F20:F22)</f>
        <v>9</v>
      </c>
      <c r="G23" s="24">
        <f>SUM(G20:G22)</f>
        <v>9</v>
      </c>
      <c r="H23" s="24">
        <f>SUM(H20:H22)</f>
        <v>50.300000000000004</v>
      </c>
      <c r="I23" s="23">
        <f>SUM(I20:I22)</f>
        <v>325</v>
      </c>
    </row>
    <row r="24" spans="1:9" s="8" customFormat="1" ht="18.75" x14ac:dyDescent="0.3">
      <c r="A24" s="22"/>
      <c r="B24" s="22"/>
      <c r="C24" s="22"/>
      <c r="D24" s="22"/>
      <c r="E24" s="22"/>
      <c r="F24" s="22"/>
      <c r="G24" s="22"/>
      <c r="H24" s="22"/>
      <c r="I24" s="22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79" t="s">
        <v>27</v>
      </c>
      <c r="C1" s="80"/>
      <c r="D1" s="80"/>
      <c r="E1" s="81"/>
      <c r="F1" s="16" t="s">
        <v>26</v>
      </c>
      <c r="G1" s="45" t="s">
        <v>29</v>
      </c>
      <c r="H1" s="16" t="s">
        <v>24</v>
      </c>
      <c r="I1" s="44">
        <f>food1!I1</f>
        <v>44622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3" t="s">
        <v>23</v>
      </c>
      <c r="B3" s="42" t="s">
        <v>22</v>
      </c>
      <c r="C3" s="42" t="s">
        <v>21</v>
      </c>
      <c r="D3" s="42" t="s">
        <v>20</v>
      </c>
      <c r="E3" s="42"/>
      <c r="F3" s="42" t="s">
        <v>19</v>
      </c>
      <c r="G3" s="42" t="s">
        <v>18</v>
      </c>
      <c r="H3" s="42" t="s">
        <v>17</v>
      </c>
      <c r="I3" s="41" t="s">
        <v>16</v>
      </c>
      <c r="J3" s="51"/>
    </row>
    <row r="4" spans="1:10" s="8" customFormat="1" ht="37.5" x14ac:dyDescent="0.3">
      <c r="A4" s="35" t="s">
        <v>15</v>
      </c>
      <c r="B4" s="38" t="s">
        <v>35</v>
      </c>
      <c r="C4" s="58" t="s">
        <v>43</v>
      </c>
      <c r="D4" s="59" t="s">
        <v>42</v>
      </c>
      <c r="E4" s="60"/>
      <c r="F4" s="56">
        <f>7</f>
        <v>7</v>
      </c>
      <c r="G4" s="56">
        <f>6.8</f>
        <v>6.8</v>
      </c>
      <c r="H4" s="56">
        <f>19.3</f>
        <v>19.3</v>
      </c>
      <c r="I4" s="57">
        <f>161.5</f>
        <v>161.5</v>
      </c>
      <c r="J4" s="51"/>
    </row>
    <row r="5" spans="1:10" s="8" customFormat="1" ht="19.5" x14ac:dyDescent="0.3">
      <c r="A5" s="37"/>
      <c r="B5" s="36" t="s">
        <v>14</v>
      </c>
      <c r="C5" s="61" t="s">
        <v>13</v>
      </c>
      <c r="D5" s="62" t="s">
        <v>12</v>
      </c>
      <c r="E5" s="63"/>
      <c r="F5" s="34">
        <v>2.2999999999999998</v>
      </c>
      <c r="G5" s="34">
        <v>0.9</v>
      </c>
      <c r="H5" s="34">
        <v>15.4</v>
      </c>
      <c r="I5" s="33">
        <v>78.599999999999994</v>
      </c>
      <c r="J5" s="16"/>
    </row>
    <row r="6" spans="1:10" s="8" customFormat="1" ht="19.5" x14ac:dyDescent="0.3">
      <c r="A6" s="37"/>
      <c r="B6" s="36" t="s">
        <v>37</v>
      </c>
      <c r="C6" s="61" t="s">
        <v>38</v>
      </c>
      <c r="D6" s="62" t="s">
        <v>36</v>
      </c>
      <c r="E6" s="63"/>
      <c r="F6" s="34">
        <v>2.2999999999999998</v>
      </c>
      <c r="G6" s="34">
        <v>2.9</v>
      </c>
      <c r="H6" s="34">
        <v>0</v>
      </c>
      <c r="I6" s="33">
        <v>36.4</v>
      </c>
      <c r="J6" s="16"/>
    </row>
    <row r="7" spans="1:10" s="8" customFormat="1" ht="19.5" x14ac:dyDescent="0.3">
      <c r="A7" s="37"/>
      <c r="B7" s="31" t="s">
        <v>44</v>
      </c>
      <c r="C7" s="61" t="s">
        <v>45</v>
      </c>
      <c r="D7" s="62" t="s">
        <v>39</v>
      </c>
      <c r="E7" s="63"/>
      <c r="F7" s="30">
        <v>5.0999999999999996</v>
      </c>
      <c r="G7" s="30">
        <v>4.5999999999999996</v>
      </c>
      <c r="H7" s="30">
        <v>0.3</v>
      </c>
      <c r="I7" s="29">
        <v>63.5</v>
      </c>
      <c r="J7" s="16"/>
    </row>
    <row r="8" spans="1:10" s="8" customFormat="1" ht="19.5" x14ac:dyDescent="0.3">
      <c r="A8" s="37"/>
      <c r="B8" s="36" t="s">
        <v>1</v>
      </c>
      <c r="C8" s="61" t="s">
        <v>41</v>
      </c>
      <c r="D8" s="62" t="s">
        <v>8</v>
      </c>
      <c r="E8" s="63"/>
      <c r="F8" s="30">
        <v>0.4</v>
      </c>
      <c r="G8" s="30">
        <v>0.1</v>
      </c>
      <c r="H8" s="30">
        <v>21.6</v>
      </c>
      <c r="I8" s="29">
        <v>83.4</v>
      </c>
      <c r="J8" s="16"/>
    </row>
    <row r="9" spans="1:10" s="8" customFormat="1" ht="20.25" thickBot="1" x14ac:dyDescent="0.35">
      <c r="A9" s="28"/>
      <c r="B9" s="52"/>
      <c r="C9" s="64"/>
      <c r="D9" s="65"/>
      <c r="E9" s="66"/>
      <c r="F9" s="27"/>
      <c r="G9" s="27"/>
      <c r="H9" s="27"/>
      <c r="I9" s="72"/>
      <c r="J9" s="50"/>
    </row>
    <row r="10" spans="1:10" s="8" customFormat="1" ht="20.25" thickBot="1" x14ac:dyDescent="0.35">
      <c r="A10" s="74" t="s">
        <v>0</v>
      </c>
      <c r="B10" s="21"/>
      <c r="C10" s="67"/>
      <c r="D10" s="40"/>
      <c r="E10" s="68"/>
      <c r="F10" s="39">
        <f>SUM(F4:F9)</f>
        <v>17.100000000000001</v>
      </c>
      <c r="G10" s="39">
        <f t="shared" ref="G10:I10" si="0">SUM(G4:G9)</f>
        <v>15.299999999999999</v>
      </c>
      <c r="H10" s="39">
        <f t="shared" si="0"/>
        <v>56.6</v>
      </c>
      <c r="I10" s="55">
        <f t="shared" si="0"/>
        <v>423.4</v>
      </c>
      <c r="J10" s="51"/>
    </row>
    <row r="11" spans="1:10" s="8" customFormat="1" ht="19.5" x14ac:dyDescent="0.3">
      <c r="A11" s="35" t="s">
        <v>11</v>
      </c>
      <c r="B11" s="38" t="s">
        <v>30</v>
      </c>
      <c r="C11" s="58" t="s">
        <v>46</v>
      </c>
      <c r="D11" s="59" t="s">
        <v>31</v>
      </c>
      <c r="E11" s="60"/>
      <c r="F11" s="75">
        <f>1/8*10</f>
        <v>1.25</v>
      </c>
      <c r="G11" s="75">
        <f>2.1/8*10</f>
        <v>2.625</v>
      </c>
      <c r="H11" s="75">
        <f>4.4/8*10</f>
        <v>5.5</v>
      </c>
      <c r="I11" s="76">
        <f>39.7/8*10</f>
        <v>49.625</v>
      </c>
      <c r="J11" s="51"/>
    </row>
    <row r="12" spans="1:10" s="8" customFormat="1" ht="19.5" x14ac:dyDescent="0.3">
      <c r="A12" s="32"/>
      <c r="B12" s="31" t="s">
        <v>10</v>
      </c>
      <c r="C12" s="61" t="s">
        <v>47</v>
      </c>
      <c r="D12" s="62" t="s">
        <v>48</v>
      </c>
      <c r="E12" s="63"/>
      <c r="F12" s="30">
        <f>6.3/3*2.5</f>
        <v>5.25</v>
      </c>
      <c r="G12" s="30">
        <f>4.5/3*2.5</f>
        <v>3.75</v>
      </c>
      <c r="H12" s="30">
        <f>19.8/3*2.5</f>
        <v>16.5</v>
      </c>
      <c r="I12" s="29">
        <f>146.7/3*2.5</f>
        <v>122.25</v>
      </c>
      <c r="J12" s="16"/>
    </row>
    <row r="13" spans="1:10" s="8" customFormat="1" ht="19.5" x14ac:dyDescent="0.3">
      <c r="A13" s="32"/>
      <c r="B13" s="31" t="s">
        <v>9</v>
      </c>
      <c r="C13" s="61" t="s">
        <v>49</v>
      </c>
      <c r="D13" s="62" t="s">
        <v>31</v>
      </c>
      <c r="E13" s="63"/>
      <c r="F13" s="30">
        <v>14.7</v>
      </c>
      <c r="G13" s="30">
        <f>11.3</f>
        <v>11.3</v>
      </c>
      <c r="H13" s="30">
        <f>3.1</f>
        <v>3.1</v>
      </c>
      <c r="I13" s="29">
        <f>173.6</f>
        <v>173.6</v>
      </c>
      <c r="J13" s="16"/>
    </row>
    <row r="14" spans="1:10" s="8" customFormat="1" ht="19.5" x14ac:dyDescent="0.3">
      <c r="A14" s="32"/>
      <c r="B14" s="31" t="s">
        <v>50</v>
      </c>
      <c r="C14" s="61" t="s">
        <v>51</v>
      </c>
      <c r="D14" s="62" t="s">
        <v>53</v>
      </c>
      <c r="E14" s="63"/>
      <c r="F14" s="30">
        <f>7.2/2*1.8</f>
        <v>6.48</v>
      </c>
      <c r="G14" s="30">
        <f>4.4/2*1.8</f>
        <v>3.9600000000000004</v>
      </c>
      <c r="H14" s="30">
        <f>34.2/2*1.8</f>
        <v>30.780000000000005</v>
      </c>
      <c r="I14" s="29">
        <f>197.4/2*1.8</f>
        <v>177.66</v>
      </c>
      <c r="J14" s="16"/>
    </row>
    <row r="15" spans="1:10" s="8" customFormat="1" ht="19.5" x14ac:dyDescent="0.3">
      <c r="A15" s="37"/>
      <c r="B15" s="36" t="s">
        <v>1</v>
      </c>
      <c r="C15" s="61" t="s">
        <v>54</v>
      </c>
      <c r="D15" s="62" t="s">
        <v>8</v>
      </c>
      <c r="E15" s="63"/>
      <c r="F15" s="30">
        <v>0.4</v>
      </c>
      <c r="G15" s="30">
        <v>0.2</v>
      </c>
      <c r="H15" s="30">
        <v>19.2</v>
      </c>
      <c r="I15" s="29">
        <v>81</v>
      </c>
      <c r="J15" s="16"/>
    </row>
    <row r="16" spans="1:10" s="8" customFormat="1" ht="19.5" x14ac:dyDescent="0.3">
      <c r="A16" s="37"/>
      <c r="B16" s="36" t="s">
        <v>7</v>
      </c>
      <c r="C16" s="61" t="s">
        <v>6</v>
      </c>
      <c r="D16" s="62" t="s">
        <v>3</v>
      </c>
      <c r="E16" s="63"/>
      <c r="F16" s="34">
        <v>2.5</v>
      </c>
      <c r="G16" s="34">
        <v>0.4</v>
      </c>
      <c r="H16" s="34">
        <v>10.8</v>
      </c>
      <c r="I16" s="33">
        <v>57</v>
      </c>
      <c r="J16" s="16"/>
    </row>
    <row r="17" spans="1:10" s="8" customFormat="1" ht="19.5" x14ac:dyDescent="0.3">
      <c r="A17" s="37"/>
      <c r="B17" s="36" t="s">
        <v>5</v>
      </c>
      <c r="C17" s="61" t="s">
        <v>4</v>
      </c>
      <c r="D17" s="62" t="s">
        <v>3</v>
      </c>
      <c r="E17" s="63"/>
      <c r="F17" s="30">
        <v>2.5</v>
      </c>
      <c r="G17" s="30">
        <v>6.2</v>
      </c>
      <c r="H17" s="30">
        <v>14.1</v>
      </c>
      <c r="I17" s="29">
        <v>122</v>
      </c>
      <c r="J17" s="50"/>
    </row>
    <row r="18" spans="1:10" s="8" customFormat="1" ht="20.25" thickBot="1" x14ac:dyDescent="0.35">
      <c r="A18" s="28"/>
      <c r="B18" s="52"/>
      <c r="C18" s="64"/>
      <c r="D18" s="65"/>
      <c r="E18" s="66"/>
      <c r="F18" s="27"/>
      <c r="G18" s="27"/>
      <c r="H18" s="27"/>
      <c r="I18" s="26"/>
      <c r="J18" s="16"/>
    </row>
    <row r="19" spans="1:10" s="8" customFormat="1" ht="20.25" thickBot="1" x14ac:dyDescent="0.35">
      <c r="A19" s="53" t="s">
        <v>0</v>
      </c>
      <c r="B19" s="54"/>
      <c r="C19" s="69"/>
      <c r="D19" s="25"/>
      <c r="E19" s="70"/>
      <c r="F19" s="24">
        <f>SUM(F11:F18)</f>
        <v>33.08</v>
      </c>
      <c r="G19" s="24">
        <f>SUM(G11:G18)</f>
        <v>28.434999999999999</v>
      </c>
      <c r="H19" s="24">
        <f>SUM(H11:H18)</f>
        <v>99.98</v>
      </c>
      <c r="I19" s="23">
        <f>SUM(I11:I18)</f>
        <v>783.13499999999999</v>
      </c>
      <c r="J19" s="16"/>
    </row>
    <row r="20" spans="1:10" s="8" customFormat="1" ht="19.5" x14ac:dyDescent="0.3">
      <c r="A20" s="35" t="s">
        <v>2</v>
      </c>
      <c r="B20" s="71" t="s">
        <v>1</v>
      </c>
      <c r="C20" s="61" t="s">
        <v>55</v>
      </c>
      <c r="D20" s="62" t="s">
        <v>56</v>
      </c>
      <c r="E20" s="63"/>
      <c r="F20" s="56">
        <v>4.4000000000000004</v>
      </c>
      <c r="G20" s="56">
        <v>1.3</v>
      </c>
      <c r="H20" s="56">
        <v>5.0999999999999996</v>
      </c>
      <c r="I20" s="57">
        <v>52</v>
      </c>
      <c r="J20" s="50"/>
    </row>
    <row r="21" spans="1:10" s="8" customFormat="1" ht="19.5" x14ac:dyDescent="0.3">
      <c r="A21" s="32"/>
      <c r="B21" s="31" t="s">
        <v>40</v>
      </c>
      <c r="C21" s="61" t="s">
        <v>57</v>
      </c>
      <c r="D21" s="62" t="s">
        <v>34</v>
      </c>
      <c r="E21" s="63"/>
      <c r="F21" s="34">
        <f>4.6/7*9</f>
        <v>5.9142857142857146</v>
      </c>
      <c r="G21" s="34">
        <f>7.7/7*9</f>
        <v>9.9</v>
      </c>
      <c r="H21" s="34">
        <f>45.2/7*9</f>
        <v>58.114285714285714</v>
      </c>
      <c r="I21" s="33">
        <f>273/7*9</f>
        <v>351</v>
      </c>
      <c r="J21" s="16"/>
    </row>
    <row r="22" spans="1:10" s="8" customFormat="1" ht="20.25" thickBot="1" x14ac:dyDescent="0.35">
      <c r="A22" s="28"/>
      <c r="B22" s="77"/>
      <c r="C22" s="64"/>
      <c r="D22" s="65"/>
      <c r="E22" s="66"/>
      <c r="F22" s="27"/>
      <c r="G22" s="27"/>
      <c r="H22" s="27"/>
      <c r="I22" s="26"/>
      <c r="J22" s="16"/>
    </row>
    <row r="23" spans="1:10" s="8" customFormat="1" ht="20.25" thickBot="1" x14ac:dyDescent="0.35">
      <c r="A23" s="53" t="s">
        <v>0</v>
      </c>
      <c r="B23" s="54"/>
      <c r="C23" s="69"/>
      <c r="D23" s="25"/>
      <c r="E23" s="70"/>
      <c r="F23" s="24">
        <f>SUM(F20:F22)</f>
        <v>10.314285714285715</v>
      </c>
      <c r="G23" s="24">
        <f>SUM(G20:G22)</f>
        <v>11.200000000000001</v>
      </c>
      <c r="H23" s="24">
        <f>SUM(H20:H22)</f>
        <v>63.214285714285715</v>
      </c>
      <c r="I23" s="23">
        <f>SUM(I20:I22)</f>
        <v>403</v>
      </c>
      <c r="J23" s="16"/>
    </row>
    <row r="24" spans="1:10" s="8" customFormat="1" ht="33" x14ac:dyDescent="0.3">
      <c r="A24" s="73"/>
      <c r="B24" s="73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49"/>
      <c r="D25" s="48"/>
      <c r="E25" s="47"/>
      <c r="F25" s="46"/>
      <c r="G25" s="46"/>
      <c r="H25" s="46"/>
      <c r="I25" s="46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2022-03-01T22:56:32Z</dcterms:modified>
</cp:coreProperties>
</file>