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I21" i="3"/>
  <c r="I23" i="3" s="1"/>
  <c r="H21" i="3"/>
  <c r="H23" i="3" s="1"/>
  <c r="G21" i="3"/>
  <c r="G23" i="3" s="1"/>
  <c r="F21" i="3"/>
  <c r="H19" i="3"/>
  <c r="I14" i="3"/>
  <c r="H14" i="3"/>
  <c r="G14" i="3"/>
  <c r="F14" i="3"/>
  <c r="I13" i="3"/>
  <c r="H13" i="3"/>
  <c r="F13" i="3"/>
  <c r="I12" i="3"/>
  <c r="I19" i="3" s="1"/>
  <c r="H12" i="3"/>
  <c r="G12" i="3"/>
  <c r="G19" i="3" s="1"/>
  <c r="F12" i="3"/>
  <c r="F19" i="3" s="1"/>
  <c r="H11" i="3"/>
  <c r="H10" i="3"/>
  <c r="G10" i="3"/>
  <c r="G7" i="3"/>
  <c r="I4" i="3"/>
  <c r="I10" i="3" s="1"/>
  <c r="H4" i="3"/>
  <c r="G4" i="3"/>
  <c r="F4" i="3"/>
  <c r="F10" i="3" s="1"/>
  <c r="F23" i="2"/>
  <c r="I21" i="2"/>
  <c r="I23" i="2" s="1"/>
  <c r="H21" i="2"/>
  <c r="H23" i="2" s="1"/>
  <c r="G21" i="2"/>
  <c r="G23" i="2" s="1"/>
  <c r="F21" i="2"/>
  <c r="I14" i="2"/>
  <c r="H14" i="2"/>
  <c r="G14" i="2"/>
  <c r="F14" i="2"/>
  <c r="I13" i="2"/>
  <c r="H13" i="2"/>
  <c r="F13" i="2"/>
  <c r="I12" i="2"/>
  <c r="I19" i="2" s="1"/>
  <c r="H12" i="2"/>
  <c r="G12" i="2"/>
  <c r="G19" i="2" s="1"/>
  <c r="F12" i="2"/>
  <c r="F19" i="2" s="1"/>
  <c r="H11" i="2"/>
  <c r="H19" i="2" s="1"/>
  <c r="G10" i="2"/>
  <c r="F10" i="2"/>
  <c r="G7" i="2"/>
  <c r="I4" i="2"/>
  <c r="I10" i="2" s="1"/>
  <c r="H4" i="2"/>
  <c r="H10" i="2" s="1"/>
  <c r="G4" i="2"/>
  <c r="F4" i="2"/>
  <c r="I1" i="3" l="1"/>
</calcChain>
</file>

<file path=xl/sharedStrings.xml><?xml version="1.0" encoding="utf-8"?>
<sst xmlns="http://schemas.openxmlformats.org/spreadsheetml/2006/main" count="122" uniqueCount="59">
  <si>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</si>
  <si>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</si>
  <si>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</si>
  <si>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</si>
  <si>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</si>
  <si>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</si>
  <si>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</si>
  <si>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</si>
  <si>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</si>
  <si>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</si>
  <si>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</si>
  <si>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</si>
  <si>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</si>
  <si>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</si>
  <si>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</si>
  <si>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</si>
  <si>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</si>
  <si>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</si>
  <si>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</si>
  <si>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</si>
  <si>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</si>
  <si>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</si>
  <si>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</si>
  <si>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</si>
  <si>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</si>
  <si>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</si>
  <si>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</si>
  <si>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</si>
  <si>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</si>
  <si>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</si>
  <si>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</si>
  <si>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 шт</t>
  </si>
  <si>
    <t>гор.блюдо</t>
  </si>
  <si>
    <t>1/100</t>
  </si>
  <si>
    <t>1/150</t>
  </si>
  <si>
    <t>250/15</t>
  </si>
  <si>
    <t>1/10</t>
  </si>
  <si>
    <t>гарнир</t>
  </si>
  <si>
    <t>1/180</t>
  </si>
  <si>
    <t>Выпечка</t>
  </si>
  <si>
    <t>1/70</t>
  </si>
  <si>
    <t>1/90</t>
  </si>
  <si>
    <t>Макаронные изделия отварные с сыром</t>
  </si>
  <si>
    <t>150/10</t>
  </si>
  <si>
    <t>180/20</t>
  </si>
  <si>
    <t>масло</t>
  </si>
  <si>
    <t>Масло сливочное</t>
  </si>
  <si>
    <t>Напиток</t>
  </si>
  <si>
    <t>Какао на молоке</t>
  </si>
  <si>
    <t>Салат из свежих овощей</t>
  </si>
  <si>
    <t>Суп картофельный с тефтелькой</t>
  </si>
  <si>
    <t>250/25</t>
  </si>
  <si>
    <t>Тефтели куриные</t>
  </si>
  <si>
    <t>Каша гречневая рассыпчатая</t>
  </si>
  <si>
    <t>Компот из сухофруктов</t>
  </si>
  <si>
    <t>Молоко т/п</t>
  </si>
  <si>
    <t>Булочка с изюмом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</si>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</sst>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30" fillId="0" borderId="0"/>
    <xf numFmtId="0" fontId="37" fillId="0" borderId="0"/>
    <xf numFmtId="0" fontId="31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32" fillId="0" borderId="0" xfId="0" applyFont="1"/>
    <xf numFmtId="0" fontId="32" fillId="0" borderId="0" xfId="0" applyFont="1" applyBorder="1"/>
    <xf numFmtId="0" fontId="33" fillId="0" borderId="0" xfId="1" applyNumberFormat="1" applyFont="1" applyFill="1" applyBorder="1" applyAlignment="1" applyProtection="1">
      <alignment vertical="center"/>
    </xf>
    <xf numFmtId="0" fontId="33" fillId="0" borderId="0" xfId="1" applyNumberFormat="1" applyFont="1" applyBorder="1" applyAlignment="1" applyProtection="1">
      <alignment vertical="center"/>
    </xf>
    <xf numFmtId="0" fontId="33" fillId="0" borderId="0" xfId="1" applyNumberFormat="1" applyFont="1" applyBorder="1" applyAlignment="1" applyProtection="1">
      <alignment horizontal="right" vertical="center"/>
    </xf>
    <xf numFmtId="2" fontId="34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Border="1" applyAlignment="1" applyProtection="1"/>
    <xf numFmtId="0" fontId="35" fillId="0" borderId="0" xfId="0" applyFont="1"/>
    <xf numFmtId="2" fontId="36" fillId="0" borderId="0" xfId="1" applyNumberFormat="1" applyFont="1" applyFill="1" applyBorder="1" applyAlignment="1" applyProtection="1">
      <alignment horizontal="center"/>
    </xf>
    <xf numFmtId="0" fontId="38" fillId="0" borderId="0" xfId="2" applyNumberFormat="1" applyFont="1" applyFill="1" applyBorder="1" applyAlignment="1">
      <alignment vertical="center"/>
    </xf>
    <xf numFmtId="0" fontId="38" fillId="0" borderId="0" xfId="1" applyNumberFormat="1" applyFont="1" applyFill="1" applyBorder="1" applyAlignment="1" applyProtection="1">
      <alignment vertical="center"/>
    </xf>
    <xf numFmtId="0" fontId="38" fillId="0" borderId="0" xfId="2" applyNumberFormat="1" applyFont="1" applyFill="1" applyBorder="1" applyAlignment="1">
      <alignment horizontal="center" vertical="center"/>
    </xf>
    <xf numFmtId="0" fontId="38" fillId="0" borderId="0" xfId="2" applyNumberFormat="1" applyFont="1" applyFill="1" applyBorder="1" applyAlignment="1">
      <alignment horizontal="right" vertical="center"/>
    </xf>
    <xf numFmtId="0" fontId="38" fillId="0" borderId="0" xfId="1" applyNumberFormat="1" applyFont="1" applyBorder="1" applyAlignment="1" applyProtection="1">
      <alignment horizontal="right" vertical="center"/>
    </xf>
    <xf numFmtId="0" fontId="38" fillId="0" borderId="0" xfId="1" applyNumberFormat="1" applyFont="1" applyBorder="1" applyAlignment="1" applyProtection="1"/>
    <xf numFmtId="0" fontId="35" fillId="0" borderId="0" xfId="0" applyFont="1" applyFill="1"/>
    <xf numFmtId="0" fontId="38" fillId="0" borderId="0" xfId="2" applyNumberFormat="1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NumberFormat="1" applyFont="1" applyBorder="1" applyAlignment="1">
      <alignment horizontal="right" vertical="center"/>
    </xf>
    <xf numFmtId="4" fontId="35" fillId="0" borderId="0" xfId="0" applyNumberFormat="1" applyFont="1" applyFill="1"/>
    <xf numFmtId="0" fontId="39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2" fontId="39" fillId="0" borderId="1" xfId="0" applyNumberFormat="1" applyFont="1" applyFill="1" applyBorder="1" applyAlignment="1" applyProtection="1">
      <alignment horizontal="center" vertical="center"/>
      <protection locked="0"/>
    </xf>
    <xf numFmtId="2" fontId="39" fillId="0" borderId="2" xfId="0" applyNumberFormat="1" applyFont="1" applyFill="1" applyBorder="1" applyAlignment="1" applyProtection="1">
      <alignment horizontal="center" vertical="center"/>
      <protection locked="0"/>
    </xf>
    <xf numFmtId="49" fontId="39" fillId="0" borderId="2" xfId="0" applyNumberFormat="1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>
      <alignment vertical="center"/>
    </xf>
    <xf numFmtId="0" fontId="39" fillId="0" borderId="4" xfId="0" applyFont="1" applyFill="1" applyBorder="1" applyAlignment="1">
      <alignment vertical="center"/>
    </xf>
    <xf numFmtId="4" fontId="39" fillId="0" borderId="5" xfId="3" applyNumberFormat="1" applyFont="1" applyFill="1" applyBorder="1" applyAlignment="1">
      <alignment horizontal="center" vertical="center" wrapText="1"/>
    </xf>
    <xf numFmtId="4" fontId="39" fillId="0" borderId="6" xfId="3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4" fontId="39" fillId="0" borderId="8" xfId="3" applyNumberFormat="1" applyFont="1" applyBorder="1" applyAlignment="1">
      <alignment horizontal="center" vertical="center" wrapText="1"/>
    </xf>
    <xf numFmtId="4" fontId="39" fillId="0" borderId="9" xfId="3" applyNumberFormat="1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" fontId="39" fillId="0" borderId="8" xfId="3" applyNumberFormat="1" applyFont="1" applyFill="1" applyBorder="1" applyAlignment="1">
      <alignment horizontal="center" vertical="center" wrapText="1"/>
    </xf>
    <xf numFmtId="4" fontId="39" fillId="0" borderId="9" xfId="3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2" fontId="39" fillId="0" borderId="14" xfId="0" applyNumberFormat="1" applyFont="1" applyFill="1" applyBorder="1" applyAlignment="1" applyProtection="1">
      <alignment horizontal="center" vertical="center"/>
      <protection locked="0"/>
    </xf>
    <xf numFmtId="49" fontId="39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14" fontId="35" fillId="0" borderId="9" xfId="0" applyNumberFormat="1" applyFont="1" applyFill="1" applyBorder="1" applyAlignment="1" applyProtection="1">
      <alignment vertical="center"/>
      <protection locked="0"/>
    </xf>
    <xf numFmtId="0" fontId="35" fillId="0" borderId="9" xfId="0" applyFont="1" applyFill="1" applyBorder="1"/>
    <xf numFmtId="2" fontId="35" fillId="0" borderId="0" xfId="0" applyNumberFormat="1" applyFont="1" applyFill="1" applyBorder="1" applyAlignment="1" applyProtection="1">
      <alignment horizontal="center" vertical="center"/>
      <protection locked="0"/>
    </xf>
    <xf numFmtId="4" fontId="40" fillId="0" borderId="0" xfId="3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9" fillId="0" borderId="6" xfId="0" applyFont="1" applyFill="1" applyBorder="1" applyAlignment="1">
      <alignment horizontal="center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2" fontId="39" fillId="0" borderId="23" xfId="0" applyNumberFormat="1" applyFont="1" applyFill="1" applyBorder="1" applyAlignment="1" applyProtection="1">
      <alignment horizontal="center" vertical="center"/>
      <protection locked="0"/>
    </xf>
    <xf numFmtId="4" fontId="39" fillId="0" borderId="13" xfId="3" applyNumberFormat="1" applyFont="1" applyFill="1" applyBorder="1" applyAlignment="1">
      <alignment horizontal="center" vertical="center" wrapText="1"/>
    </xf>
    <xf numFmtId="4" fontId="39" fillId="0" borderId="12" xfId="3" applyNumberFormat="1" applyFont="1" applyFill="1" applyBorder="1" applyAlignment="1">
      <alignment horizontal="center" vertical="center" wrapText="1"/>
    </xf>
    <xf numFmtId="4" fontId="39" fillId="0" borderId="13" xfId="3" applyNumberFormat="1" applyFont="1" applyBorder="1" applyAlignment="1">
      <alignment horizontal="center" vertical="center" wrapText="1"/>
    </xf>
    <xf numFmtId="4" fontId="39" fillId="0" borderId="12" xfId="3" applyNumberFormat="1" applyFont="1" applyBorder="1" applyAlignment="1">
      <alignment horizontal="center" vertical="center" wrapText="1"/>
    </xf>
    <xf numFmtId="0" fontId="39" fillId="0" borderId="13" xfId="3" applyFont="1" applyFill="1" applyBorder="1" applyAlignment="1">
      <alignment horizontal="center" vertical="center"/>
    </xf>
    <xf numFmtId="49" fontId="39" fillId="0" borderId="13" xfId="3" applyNumberFormat="1" applyFont="1" applyFill="1" applyBorder="1" applyAlignment="1">
      <alignment horizontal="center" vertical="center"/>
    </xf>
    <xf numFmtId="4" fontId="40" fillId="0" borderId="13" xfId="3" applyNumberFormat="1" applyFont="1" applyFill="1" applyBorder="1" applyAlignment="1">
      <alignment horizontal="center" vertical="center"/>
    </xf>
    <xf numFmtId="4" fontId="39" fillId="0" borderId="13" xfId="3" applyNumberFormat="1" applyFont="1" applyBorder="1" applyAlignment="1">
      <alignment horizontal="center" vertical="center"/>
    </xf>
    <xf numFmtId="4" fontId="39" fillId="0" borderId="12" xfId="3" applyNumberFormat="1" applyFont="1" applyBorder="1" applyAlignment="1">
      <alignment horizontal="center" vertical="center"/>
    </xf>
    <xf numFmtId="0" fontId="39" fillId="0" borderId="9" xfId="3" applyFont="1" applyFill="1" applyBorder="1" applyAlignment="1">
      <alignment horizontal="center" vertical="center"/>
    </xf>
    <xf numFmtId="49" fontId="39" fillId="0" borderId="9" xfId="3" applyNumberFormat="1" applyFont="1" applyFill="1" applyBorder="1" applyAlignment="1">
      <alignment horizontal="center" vertical="center"/>
    </xf>
    <xf numFmtId="4" fontId="40" fillId="0" borderId="9" xfId="3" applyNumberFormat="1" applyFont="1" applyFill="1" applyBorder="1" applyAlignment="1">
      <alignment horizontal="center" vertical="center"/>
    </xf>
    <xf numFmtId="4" fontId="39" fillId="0" borderId="9" xfId="3" applyNumberFormat="1" applyFont="1" applyFill="1" applyBorder="1" applyAlignment="1">
      <alignment horizontal="center" vertical="center"/>
    </xf>
    <xf numFmtId="4" fontId="39" fillId="0" borderId="8" xfId="3" applyNumberFormat="1" applyFont="1" applyFill="1" applyBorder="1" applyAlignment="1">
      <alignment horizontal="center" vertical="center"/>
    </xf>
    <xf numFmtId="0" fontId="39" fillId="0" borderId="6" xfId="3" applyFont="1" applyFill="1" applyBorder="1" applyAlignment="1">
      <alignment horizontal="center" vertical="center"/>
    </xf>
    <xf numFmtId="49" fontId="39" fillId="0" borderId="6" xfId="3" applyNumberFormat="1" applyFont="1" applyFill="1" applyBorder="1" applyAlignment="1">
      <alignment horizontal="center" vertical="center"/>
    </xf>
    <xf numFmtId="4" fontId="40" fillId="0" borderId="6" xfId="3" applyNumberFormat="1" applyFont="1" applyFill="1" applyBorder="1" applyAlignment="1">
      <alignment horizontal="center" vertical="center"/>
    </xf>
    <xf numFmtId="4" fontId="39" fillId="0" borderId="6" xfId="3" applyNumberFormat="1" applyFont="1" applyFill="1" applyBorder="1" applyAlignment="1">
      <alignment horizontal="center" vertical="center"/>
    </xf>
    <xf numFmtId="4" fontId="39" fillId="0" borderId="5" xfId="3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4" fontId="40" fillId="0" borderId="14" xfId="3" applyNumberFormat="1" applyFont="1" applyFill="1" applyBorder="1" applyAlignment="1">
      <alignment horizontal="center" vertical="center"/>
    </xf>
    <xf numFmtId="4" fontId="39" fillId="0" borderId="13" xfId="3" applyNumberFormat="1" applyFont="1" applyFill="1" applyBorder="1" applyAlignment="1">
      <alignment horizontal="center" vertical="center"/>
    </xf>
    <xf numFmtId="4" fontId="39" fillId="0" borderId="12" xfId="3" applyNumberFormat="1" applyFont="1" applyFill="1" applyBorder="1" applyAlignment="1">
      <alignment horizontal="center" vertical="center"/>
    </xf>
    <xf numFmtId="4" fontId="39" fillId="0" borderId="9" xfId="3" applyNumberFormat="1" applyFont="1" applyBorder="1" applyAlignment="1">
      <alignment horizontal="center" vertical="center"/>
    </xf>
    <xf numFmtId="4" fontId="39" fillId="0" borderId="8" xfId="3" applyNumberFormat="1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" xfId="0" applyFont="1" applyFill="1" applyBorder="1" applyAlignment="1" applyProtection="1">
      <alignment horizontal="center" vertical="center"/>
      <protection locked="0"/>
    </xf>
    <xf numFmtId="4" fontId="40" fillId="0" borderId="2" xfId="3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 applyProtection="1">
      <alignment horizontal="center"/>
      <protection locked="0"/>
    </xf>
    <xf numFmtId="4" fontId="39" fillId="0" borderId="24" xfId="3" applyNumberFormat="1" applyFont="1" applyFill="1" applyBorder="1" applyAlignment="1">
      <alignment horizontal="center" vertical="center"/>
    </xf>
    <xf numFmtId="2" fontId="35" fillId="0" borderId="20" xfId="0" applyNumberFormat="1" applyFont="1" applyFill="1" applyBorder="1" applyAlignment="1" applyProtection="1">
      <alignment horizontal="center"/>
      <protection locked="0"/>
    </xf>
    <xf numFmtId="2" fontId="35" fillId="0" borderId="19" xfId="0" applyNumberFormat="1" applyFont="1" applyFill="1" applyBorder="1" applyAlignment="1" applyProtection="1">
      <alignment horizontal="center"/>
      <protection locked="0"/>
    </xf>
    <xf numFmtId="2" fontId="35" fillId="0" borderId="18" xfId="0" applyNumberFormat="1" applyFont="1" applyFill="1" applyBorder="1" applyAlignment="1" applyProtection="1">
      <alignment horizontal="center"/>
      <protection locked="0"/>
    </xf>
  </cellXfs>
  <cellStyles count="33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4" xfId="23"/>
    <cellStyle name="Обычный 2 4 3 2 2 15" xfId="24"/>
    <cellStyle name="Обычный 2 4 3 2 2 16" xfId="25"/>
    <cellStyle name="Обычный 2 4 3 2 2 17" xfId="26"/>
    <cellStyle name="Обычный 2 4 3 2 2 18" xfId="27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2" xfId="22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3"/>
  <sheetViews>
    <sheetView tabSelected="1" zoomScale="90" zoomScaleNormal="90" workbookViewId="0">
      <selection activeCell="C28" sqref="C28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28</v>
      </c>
      <c r="B1" s="89" t="s">
        <v>27</v>
      </c>
      <c r="C1" s="90"/>
      <c r="D1" s="90"/>
      <c r="E1" s="91"/>
      <c r="F1" s="16" t="s">
        <v>26</v>
      </c>
      <c r="G1" s="47" t="s">
        <v>25</v>
      </c>
      <c r="H1" s="16" t="s">
        <v>24</v>
      </c>
      <c r="I1" s="46">
        <v>44610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45" t="s">
        <v>23</v>
      </c>
      <c r="B3" s="44" t="s">
        <v>22</v>
      </c>
      <c r="C3" s="44" t="s">
        <v>21</v>
      </c>
      <c r="D3" s="44" t="s">
        <v>20</v>
      </c>
      <c r="E3" s="44"/>
      <c r="F3" s="44" t="s">
        <v>19</v>
      </c>
      <c r="G3" s="44" t="s">
        <v>18</v>
      </c>
      <c r="H3" s="44" t="s">
        <v>17</v>
      </c>
      <c r="I3" s="43" t="s">
        <v>16</v>
      </c>
    </row>
    <row r="4" spans="1:9" s="8" customFormat="1" ht="19.5" x14ac:dyDescent="0.3">
      <c r="A4" s="37" t="s">
        <v>15</v>
      </c>
      <c r="B4" s="40" t="s">
        <v>32</v>
      </c>
      <c r="C4" s="62" t="s">
        <v>42</v>
      </c>
      <c r="D4" s="63" t="s">
        <v>43</v>
      </c>
      <c r="E4" s="64"/>
      <c r="F4" s="65">
        <f>8</f>
        <v>8</v>
      </c>
      <c r="G4" s="65">
        <f>10.65</f>
        <v>10.65</v>
      </c>
      <c r="H4" s="65">
        <f>51</f>
        <v>51</v>
      </c>
      <c r="I4" s="66">
        <f>240.4</f>
        <v>240.4</v>
      </c>
    </row>
    <row r="5" spans="1:9" s="8" customFormat="1" ht="19.5" x14ac:dyDescent="0.3">
      <c r="A5" s="39"/>
      <c r="B5" s="38" t="s">
        <v>14</v>
      </c>
      <c r="C5" s="67" t="s">
        <v>13</v>
      </c>
      <c r="D5" s="68" t="s">
        <v>12</v>
      </c>
      <c r="E5" s="69"/>
      <c r="F5" s="70">
        <v>2.2999999999999998</v>
      </c>
      <c r="G5" s="70">
        <v>0.9</v>
      </c>
      <c r="H5" s="70">
        <v>15.4</v>
      </c>
      <c r="I5" s="71">
        <v>78.599999999999994</v>
      </c>
    </row>
    <row r="6" spans="1:9" s="8" customFormat="1" ht="19.5" x14ac:dyDescent="0.3">
      <c r="A6" s="39"/>
      <c r="B6" s="33" t="s">
        <v>45</v>
      </c>
      <c r="C6" s="67" t="s">
        <v>46</v>
      </c>
      <c r="D6" s="68" t="s">
        <v>36</v>
      </c>
      <c r="E6" s="69"/>
      <c r="F6" s="70">
        <v>0.1</v>
      </c>
      <c r="G6" s="70">
        <v>7.3</v>
      </c>
      <c r="H6" s="70">
        <v>0.1</v>
      </c>
      <c r="I6" s="71">
        <v>66.099999999999994</v>
      </c>
    </row>
    <row r="7" spans="1:9" s="8" customFormat="1" ht="19.5" x14ac:dyDescent="0.3">
      <c r="A7" s="39"/>
      <c r="B7" s="33" t="s">
        <v>47</v>
      </c>
      <c r="C7" s="67" t="s">
        <v>48</v>
      </c>
      <c r="D7" s="68" t="s">
        <v>8</v>
      </c>
      <c r="E7" s="69"/>
      <c r="F7" s="70">
        <v>5.8</v>
      </c>
      <c r="G7" s="70">
        <f>5.8+2.55</f>
        <v>8.35</v>
      </c>
      <c r="H7" s="70">
        <v>34.4</v>
      </c>
      <c r="I7" s="71">
        <v>205.6</v>
      </c>
    </row>
    <row r="8" spans="1:9" s="8" customFormat="1" ht="19.5" x14ac:dyDescent="0.3">
      <c r="A8" s="39"/>
      <c r="B8" s="33"/>
      <c r="C8" s="67"/>
      <c r="D8" s="68"/>
      <c r="E8" s="69"/>
      <c r="F8" s="70"/>
      <c r="G8" s="70"/>
      <c r="H8" s="70"/>
      <c r="I8" s="71"/>
    </row>
    <row r="9" spans="1:9" s="8" customFormat="1" ht="20.25" thickBot="1" x14ac:dyDescent="0.35">
      <c r="A9" s="30"/>
      <c r="B9" s="54"/>
      <c r="C9" s="72"/>
      <c r="D9" s="73"/>
      <c r="E9" s="74"/>
      <c r="F9" s="75"/>
      <c r="G9" s="75"/>
      <c r="H9" s="75"/>
      <c r="I9" s="76"/>
    </row>
    <row r="10" spans="1:9" s="8" customFormat="1" ht="20.25" thickBot="1" x14ac:dyDescent="0.35">
      <c r="A10" s="55" t="s">
        <v>0</v>
      </c>
      <c r="B10" s="56"/>
      <c r="C10" s="77"/>
      <c r="D10" s="42"/>
      <c r="E10" s="78"/>
      <c r="F10" s="41">
        <f>SUM(F4:F9)</f>
        <v>16.2</v>
      </c>
      <c r="G10" s="41">
        <f t="shared" ref="G10:I10" si="0">SUM(G4:G9)</f>
        <v>27.200000000000003</v>
      </c>
      <c r="H10" s="41">
        <f t="shared" si="0"/>
        <v>100.9</v>
      </c>
      <c r="I10" s="57">
        <f t="shared" si="0"/>
        <v>590.70000000000005</v>
      </c>
    </row>
    <row r="11" spans="1:9" s="8" customFormat="1" ht="19.5" x14ac:dyDescent="0.3">
      <c r="A11" s="37" t="s">
        <v>11</v>
      </c>
      <c r="B11" s="40" t="s">
        <v>30</v>
      </c>
      <c r="C11" s="62" t="s">
        <v>49</v>
      </c>
      <c r="D11" s="63" t="s">
        <v>33</v>
      </c>
      <c r="E11" s="64"/>
      <c r="F11" s="79">
        <v>0.8</v>
      </c>
      <c r="G11" s="79">
        <v>3.6</v>
      </c>
      <c r="H11" s="79">
        <f>4.3</f>
        <v>4.3</v>
      </c>
      <c r="I11" s="80">
        <v>54.8</v>
      </c>
    </row>
    <row r="12" spans="1:9" s="8" customFormat="1" ht="19.5" x14ac:dyDescent="0.3">
      <c r="A12" s="34"/>
      <c r="B12" s="33" t="s">
        <v>10</v>
      </c>
      <c r="C12" s="67" t="s">
        <v>50</v>
      </c>
      <c r="D12" s="68" t="s">
        <v>35</v>
      </c>
      <c r="E12" s="69"/>
      <c r="F12" s="81">
        <f>10.4*2</f>
        <v>20.8</v>
      </c>
      <c r="G12" s="81">
        <f>6.5</f>
        <v>6.5</v>
      </c>
      <c r="H12" s="81">
        <f>4.8*2</f>
        <v>9.6</v>
      </c>
      <c r="I12" s="82">
        <f>124.5*2</f>
        <v>249</v>
      </c>
    </row>
    <row r="13" spans="1:9" s="8" customFormat="1" ht="19.5" x14ac:dyDescent="0.3">
      <c r="A13" s="34"/>
      <c r="B13" s="33" t="s">
        <v>9</v>
      </c>
      <c r="C13" s="67" t="s">
        <v>52</v>
      </c>
      <c r="D13" s="68" t="s">
        <v>33</v>
      </c>
      <c r="E13" s="69"/>
      <c r="F13" s="81">
        <f>13.4</f>
        <v>13.4</v>
      </c>
      <c r="G13" s="81">
        <v>8.8000000000000007</v>
      </c>
      <c r="H13" s="81">
        <f>4.8+9.85</f>
        <v>14.649999999999999</v>
      </c>
      <c r="I13" s="82">
        <f>152.1*1.5</f>
        <v>228.14999999999998</v>
      </c>
    </row>
    <row r="14" spans="1:9" s="8" customFormat="1" ht="19.5" x14ac:dyDescent="0.3">
      <c r="A14" s="34"/>
      <c r="B14" s="33" t="s">
        <v>37</v>
      </c>
      <c r="C14" s="67" t="s">
        <v>53</v>
      </c>
      <c r="D14" s="68" t="s">
        <v>34</v>
      </c>
      <c r="E14" s="69"/>
      <c r="F14" s="81">
        <f>7.2/2*1.5</f>
        <v>5.4</v>
      </c>
      <c r="G14" s="81">
        <f>4.4/2*1.5</f>
        <v>3.3000000000000003</v>
      </c>
      <c r="H14" s="81">
        <f>34.2/2*1.5</f>
        <v>25.650000000000002</v>
      </c>
      <c r="I14" s="82">
        <f>197.4/2*1.5</f>
        <v>148.05000000000001</v>
      </c>
    </row>
    <row r="15" spans="1:9" s="8" customFormat="1" ht="19.5" x14ac:dyDescent="0.3">
      <c r="A15" s="83"/>
      <c r="B15" s="38" t="s">
        <v>1</v>
      </c>
      <c r="C15" s="67" t="s">
        <v>54</v>
      </c>
      <c r="D15" s="68" t="s">
        <v>8</v>
      </c>
      <c r="E15" s="69"/>
      <c r="F15" s="81">
        <v>0</v>
      </c>
      <c r="G15" s="81">
        <v>0</v>
      </c>
      <c r="H15" s="81">
        <v>20</v>
      </c>
      <c r="I15" s="82">
        <v>80</v>
      </c>
    </row>
    <row r="16" spans="1:9" s="8" customFormat="1" ht="19.5" x14ac:dyDescent="0.3">
      <c r="A16" s="83"/>
      <c r="B16" s="38" t="s">
        <v>7</v>
      </c>
      <c r="C16" s="67" t="s">
        <v>6</v>
      </c>
      <c r="D16" s="68" t="s">
        <v>3</v>
      </c>
      <c r="E16" s="69"/>
      <c r="F16" s="70">
        <v>2.5</v>
      </c>
      <c r="G16" s="70">
        <v>0.4</v>
      </c>
      <c r="H16" s="70">
        <v>10.8</v>
      </c>
      <c r="I16" s="71">
        <v>57</v>
      </c>
    </row>
    <row r="17" spans="1:9" s="8" customFormat="1" ht="19.5" x14ac:dyDescent="0.3">
      <c r="A17" s="83"/>
      <c r="B17" s="38" t="s">
        <v>5</v>
      </c>
      <c r="C17" s="67" t="s">
        <v>4</v>
      </c>
      <c r="D17" s="68" t="s">
        <v>3</v>
      </c>
      <c r="E17" s="69"/>
      <c r="F17" s="81">
        <v>2.5</v>
      </c>
      <c r="G17" s="81">
        <v>6.2</v>
      </c>
      <c r="H17" s="81">
        <v>14.1</v>
      </c>
      <c r="I17" s="82">
        <v>122</v>
      </c>
    </row>
    <row r="18" spans="1:9" s="8" customFormat="1" ht="20.25" thickBot="1" x14ac:dyDescent="0.35">
      <c r="A18" s="84"/>
      <c r="B18" s="54"/>
      <c r="C18" s="72"/>
      <c r="D18" s="73"/>
      <c r="E18" s="74"/>
      <c r="F18" s="75"/>
      <c r="G18" s="75"/>
      <c r="H18" s="75"/>
      <c r="I18" s="76"/>
    </row>
    <row r="19" spans="1:9" s="8" customFormat="1" ht="20.25" thickBot="1" x14ac:dyDescent="0.35">
      <c r="A19" s="27" t="s">
        <v>0</v>
      </c>
      <c r="B19" s="26"/>
      <c r="C19" s="85"/>
      <c r="D19" s="25"/>
      <c r="E19" s="86"/>
      <c r="F19" s="24">
        <f>SUM(F11:F18)</f>
        <v>45.4</v>
      </c>
      <c r="G19" s="24">
        <f>SUM(G11:G18)</f>
        <v>28.799999999999997</v>
      </c>
      <c r="H19" s="24">
        <f>SUM(H11:H18)</f>
        <v>99.1</v>
      </c>
      <c r="I19" s="23">
        <f>SUM(I11:I18)</f>
        <v>939</v>
      </c>
    </row>
    <row r="20" spans="1:9" s="8" customFormat="1" ht="19.5" x14ac:dyDescent="0.3">
      <c r="A20" s="37" t="s">
        <v>2</v>
      </c>
      <c r="B20" s="87" t="s">
        <v>1</v>
      </c>
      <c r="C20" s="62" t="s">
        <v>55</v>
      </c>
      <c r="D20" s="63" t="s">
        <v>8</v>
      </c>
      <c r="E20" s="64"/>
      <c r="F20" s="79">
        <v>5.8</v>
      </c>
      <c r="G20" s="79">
        <v>6.4</v>
      </c>
      <c r="H20" s="79">
        <v>9.4</v>
      </c>
      <c r="I20" s="80">
        <v>120</v>
      </c>
    </row>
    <row r="21" spans="1:9" s="8" customFormat="1" ht="19.5" x14ac:dyDescent="0.3">
      <c r="A21" s="34"/>
      <c r="B21" s="33" t="s">
        <v>39</v>
      </c>
      <c r="C21" s="67" t="s">
        <v>56</v>
      </c>
      <c r="D21" s="68" t="s">
        <v>40</v>
      </c>
      <c r="E21" s="69"/>
      <c r="F21" s="81">
        <f>11.3/8*7</f>
        <v>9.8875000000000011</v>
      </c>
      <c r="G21" s="81">
        <f>12.2/8*7</f>
        <v>10.674999999999999</v>
      </c>
      <c r="H21" s="81">
        <f>40.9/8*7</f>
        <v>35.787500000000001</v>
      </c>
      <c r="I21" s="82">
        <f>315.6/8*7</f>
        <v>276.15000000000003</v>
      </c>
    </row>
    <row r="22" spans="1:9" s="8" customFormat="1" ht="20.25" thickBot="1" x14ac:dyDescent="0.35">
      <c r="A22" s="30"/>
      <c r="B22" s="54" t="s">
        <v>57</v>
      </c>
      <c r="C22" s="72" t="s">
        <v>58</v>
      </c>
      <c r="D22" s="73" t="s">
        <v>31</v>
      </c>
      <c r="E22" s="74"/>
      <c r="F22" s="75">
        <v>1.8</v>
      </c>
      <c r="G22" s="75">
        <v>0.1</v>
      </c>
      <c r="H22" s="75">
        <v>25.2</v>
      </c>
      <c r="I22" s="88">
        <v>109</v>
      </c>
    </row>
    <row r="23" spans="1:9" s="8" customFormat="1" ht="20.25" thickBot="1" x14ac:dyDescent="0.35">
      <c r="A23" s="55" t="s">
        <v>0</v>
      </c>
      <c r="B23" s="56"/>
      <c r="C23" s="85"/>
      <c r="D23" s="25"/>
      <c r="E23" s="86"/>
      <c r="F23" s="24">
        <f>SUM(F20:F22)</f>
        <v>17.487500000000001</v>
      </c>
      <c r="G23" s="24">
        <f>SUM(G20:G22)</f>
        <v>17.175000000000001</v>
      </c>
      <c r="H23" s="24">
        <f>SUM(H20:H22)</f>
        <v>70.387500000000003</v>
      </c>
      <c r="I23" s="23">
        <f>SUM(I20:I22)</f>
        <v>505.15000000000003</v>
      </c>
    </row>
    <row r="24" spans="1:9" s="8" customFormat="1" ht="18.75" x14ac:dyDescent="0.3">
      <c r="A24" s="22"/>
      <c r="B24" s="22"/>
      <c r="C24" s="22"/>
      <c r="D24" s="22"/>
      <c r="E24" s="22"/>
      <c r="F24" s="22"/>
      <c r="G24" s="22"/>
      <c r="H24" s="22"/>
      <c r="I24" s="22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/>
      <c r="D26" s="18"/>
      <c r="E26" s="17"/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/>
      <c r="D28" s="12"/>
      <c r="E28" s="11"/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4"/>
  <sheetViews>
    <sheetView zoomScale="90" zoomScaleNormal="90" workbookViewId="0">
      <selection activeCell="C28" sqref="C28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28</v>
      </c>
      <c r="B1" s="89" t="s">
        <v>27</v>
      </c>
      <c r="C1" s="90"/>
      <c r="D1" s="90"/>
      <c r="E1" s="91"/>
      <c r="F1" s="16" t="s">
        <v>26</v>
      </c>
      <c r="G1" s="47" t="s">
        <v>29</v>
      </c>
      <c r="H1" s="16" t="s">
        <v>24</v>
      </c>
      <c r="I1" s="46">
        <f>food1!I1</f>
        <v>44610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45" t="s">
        <v>23</v>
      </c>
      <c r="B3" s="44" t="s">
        <v>22</v>
      </c>
      <c r="C3" s="44" t="s">
        <v>21</v>
      </c>
      <c r="D3" s="44" t="s">
        <v>20</v>
      </c>
      <c r="E3" s="44"/>
      <c r="F3" s="44" t="s">
        <v>19</v>
      </c>
      <c r="G3" s="44" t="s">
        <v>18</v>
      </c>
      <c r="H3" s="44" t="s">
        <v>17</v>
      </c>
      <c r="I3" s="43" t="s">
        <v>16</v>
      </c>
      <c r="J3" s="53"/>
    </row>
    <row r="4" spans="1:10" s="8" customFormat="1" ht="19.5" x14ac:dyDescent="0.3">
      <c r="A4" s="37" t="s">
        <v>15</v>
      </c>
      <c r="B4" s="40" t="s">
        <v>32</v>
      </c>
      <c r="C4" s="62" t="s">
        <v>42</v>
      </c>
      <c r="D4" s="63" t="s">
        <v>44</v>
      </c>
      <c r="E4" s="64"/>
      <c r="F4" s="65">
        <f>8/20*25</f>
        <v>10</v>
      </c>
      <c r="G4" s="65">
        <f>10.65/20*25</f>
        <v>13.3125</v>
      </c>
      <c r="H4" s="60">
        <f>51/20*25</f>
        <v>63.749999999999993</v>
      </c>
      <c r="I4" s="61">
        <f>240.4/20*25</f>
        <v>300.5</v>
      </c>
      <c r="J4" s="53"/>
    </row>
    <row r="5" spans="1:10" s="8" customFormat="1" ht="19.5" x14ac:dyDescent="0.3">
      <c r="A5" s="39"/>
      <c r="B5" s="38" t="s">
        <v>14</v>
      </c>
      <c r="C5" s="67" t="s">
        <v>13</v>
      </c>
      <c r="D5" s="68" t="s">
        <v>12</v>
      </c>
      <c r="E5" s="69"/>
      <c r="F5" s="70">
        <v>2.2999999999999998</v>
      </c>
      <c r="G5" s="70">
        <v>0.9</v>
      </c>
      <c r="H5" s="36">
        <v>15.4</v>
      </c>
      <c r="I5" s="35">
        <v>78.599999999999994</v>
      </c>
      <c r="J5" s="16"/>
    </row>
    <row r="6" spans="1:10" s="8" customFormat="1" ht="19.5" x14ac:dyDescent="0.3">
      <c r="A6" s="39"/>
      <c r="B6" s="33" t="s">
        <v>45</v>
      </c>
      <c r="C6" s="67" t="s">
        <v>46</v>
      </c>
      <c r="D6" s="68" t="s">
        <v>36</v>
      </c>
      <c r="E6" s="69"/>
      <c r="F6" s="70">
        <v>0.1</v>
      </c>
      <c r="G6" s="70">
        <v>7.3</v>
      </c>
      <c r="H6" s="36">
        <v>0.1</v>
      </c>
      <c r="I6" s="35">
        <v>66.099999999999994</v>
      </c>
      <c r="J6" s="16"/>
    </row>
    <row r="7" spans="1:10" s="8" customFormat="1" ht="19.5" x14ac:dyDescent="0.3">
      <c r="A7" s="39"/>
      <c r="B7" s="33" t="s">
        <v>47</v>
      </c>
      <c r="C7" s="67" t="s">
        <v>48</v>
      </c>
      <c r="D7" s="68" t="s">
        <v>8</v>
      </c>
      <c r="E7" s="69"/>
      <c r="F7" s="70">
        <v>5.8</v>
      </c>
      <c r="G7" s="70">
        <f>5.8+2.55</f>
        <v>8.35</v>
      </c>
      <c r="H7" s="36">
        <v>34.4</v>
      </c>
      <c r="I7" s="35">
        <v>205.6</v>
      </c>
      <c r="J7" s="16"/>
    </row>
    <row r="8" spans="1:10" s="8" customFormat="1" ht="19.5" x14ac:dyDescent="0.3">
      <c r="A8" s="39"/>
      <c r="B8" s="33"/>
      <c r="C8" s="67"/>
      <c r="D8" s="68"/>
      <c r="E8" s="69"/>
      <c r="F8" s="70"/>
      <c r="G8" s="70"/>
      <c r="H8" s="36"/>
      <c r="I8" s="35"/>
      <c r="J8" s="16"/>
    </row>
    <row r="9" spans="1:10" s="8" customFormat="1" ht="20.25" thickBot="1" x14ac:dyDescent="0.35">
      <c r="A9" s="30"/>
      <c r="B9" s="54"/>
      <c r="C9" s="72"/>
      <c r="D9" s="73"/>
      <c r="E9" s="74"/>
      <c r="F9" s="75"/>
      <c r="G9" s="75"/>
      <c r="H9" s="29"/>
      <c r="I9" s="28"/>
      <c r="J9" s="52"/>
    </row>
    <row r="10" spans="1:10" s="8" customFormat="1" ht="20.25" thickBot="1" x14ac:dyDescent="0.35">
      <c r="A10" s="55" t="s">
        <v>0</v>
      </c>
      <c r="B10" s="56"/>
      <c r="C10" s="77"/>
      <c r="D10" s="42"/>
      <c r="E10" s="78"/>
      <c r="F10" s="41">
        <f>SUM(F4:F9)</f>
        <v>18.2</v>
      </c>
      <c r="G10" s="41">
        <f t="shared" ref="G10:I10" si="0">SUM(G4:G9)</f>
        <v>29.862499999999997</v>
      </c>
      <c r="H10" s="41">
        <f t="shared" si="0"/>
        <v>113.64999999999998</v>
      </c>
      <c r="I10" s="57">
        <f t="shared" si="0"/>
        <v>650.80000000000007</v>
      </c>
      <c r="J10" s="53"/>
    </row>
    <row r="11" spans="1:10" s="8" customFormat="1" ht="19.5" x14ac:dyDescent="0.3">
      <c r="A11" s="37" t="s">
        <v>11</v>
      </c>
      <c r="B11" s="40" t="s">
        <v>30</v>
      </c>
      <c r="C11" s="62" t="s">
        <v>49</v>
      </c>
      <c r="D11" s="63" t="s">
        <v>33</v>
      </c>
      <c r="E11" s="64"/>
      <c r="F11" s="79">
        <v>0.8</v>
      </c>
      <c r="G11" s="79">
        <v>3.6</v>
      </c>
      <c r="H11" s="58">
        <f>4.3</f>
        <v>4.3</v>
      </c>
      <c r="I11" s="59">
        <v>54.8</v>
      </c>
      <c r="J11" s="53"/>
    </row>
    <row r="12" spans="1:10" s="8" customFormat="1" ht="19.5" x14ac:dyDescent="0.3">
      <c r="A12" s="34"/>
      <c r="B12" s="33" t="s">
        <v>10</v>
      </c>
      <c r="C12" s="67" t="s">
        <v>50</v>
      </c>
      <c r="D12" s="68" t="s">
        <v>51</v>
      </c>
      <c r="E12" s="69"/>
      <c r="F12" s="81">
        <f>10.4*2</f>
        <v>20.8</v>
      </c>
      <c r="G12" s="81">
        <f>6.5</f>
        <v>6.5</v>
      </c>
      <c r="H12" s="32">
        <f>4.8*2</f>
        <v>9.6</v>
      </c>
      <c r="I12" s="31">
        <f>124.5*2</f>
        <v>249</v>
      </c>
      <c r="J12" s="16"/>
    </row>
    <row r="13" spans="1:10" s="8" customFormat="1" ht="19.5" x14ac:dyDescent="0.3">
      <c r="A13" s="34"/>
      <c r="B13" s="33" t="s">
        <v>9</v>
      </c>
      <c r="C13" s="67" t="s">
        <v>52</v>
      </c>
      <c r="D13" s="68" t="s">
        <v>33</v>
      </c>
      <c r="E13" s="69"/>
      <c r="F13" s="81">
        <f>13.4</f>
        <v>13.4</v>
      </c>
      <c r="G13" s="81">
        <v>8.8000000000000007</v>
      </c>
      <c r="H13" s="32">
        <f>4.8+9.85</f>
        <v>14.649999999999999</v>
      </c>
      <c r="I13" s="31">
        <f>152.1*1.5</f>
        <v>228.14999999999998</v>
      </c>
      <c r="J13" s="16"/>
    </row>
    <row r="14" spans="1:10" s="8" customFormat="1" ht="19.5" x14ac:dyDescent="0.3">
      <c r="A14" s="34"/>
      <c r="B14" s="33" t="s">
        <v>37</v>
      </c>
      <c r="C14" s="67" t="s">
        <v>53</v>
      </c>
      <c r="D14" s="68" t="s">
        <v>38</v>
      </c>
      <c r="E14" s="69"/>
      <c r="F14" s="81">
        <f>7.2/2*1.8</f>
        <v>6.48</v>
      </c>
      <c r="G14" s="81">
        <f>4.4/2*1.8</f>
        <v>3.9600000000000004</v>
      </c>
      <c r="H14" s="32">
        <f>34.2/2*1.8</f>
        <v>30.780000000000005</v>
      </c>
      <c r="I14" s="31">
        <f>197.4/2*1.8</f>
        <v>177.66</v>
      </c>
      <c r="J14" s="16"/>
    </row>
    <row r="15" spans="1:10" s="8" customFormat="1" ht="19.5" x14ac:dyDescent="0.3">
      <c r="A15" s="83"/>
      <c r="B15" s="38" t="s">
        <v>1</v>
      </c>
      <c r="C15" s="67" t="s">
        <v>54</v>
      </c>
      <c r="D15" s="68" t="s">
        <v>8</v>
      </c>
      <c r="E15" s="69"/>
      <c r="F15" s="81">
        <v>0</v>
      </c>
      <c r="G15" s="81">
        <v>0</v>
      </c>
      <c r="H15" s="32">
        <v>20</v>
      </c>
      <c r="I15" s="31">
        <v>80</v>
      </c>
      <c r="J15" s="16"/>
    </row>
    <row r="16" spans="1:10" s="8" customFormat="1" ht="19.5" x14ac:dyDescent="0.3">
      <c r="A16" s="83"/>
      <c r="B16" s="38" t="s">
        <v>7</v>
      </c>
      <c r="C16" s="67" t="s">
        <v>6</v>
      </c>
      <c r="D16" s="68" t="s">
        <v>3</v>
      </c>
      <c r="E16" s="69"/>
      <c r="F16" s="70">
        <v>2.5</v>
      </c>
      <c r="G16" s="70">
        <v>0.4</v>
      </c>
      <c r="H16" s="36">
        <v>10.8</v>
      </c>
      <c r="I16" s="35">
        <v>57</v>
      </c>
      <c r="J16" s="16"/>
    </row>
    <row r="17" spans="1:10" s="8" customFormat="1" ht="19.5" x14ac:dyDescent="0.3">
      <c r="A17" s="83"/>
      <c r="B17" s="38" t="s">
        <v>5</v>
      </c>
      <c r="C17" s="67" t="s">
        <v>4</v>
      </c>
      <c r="D17" s="68" t="s">
        <v>3</v>
      </c>
      <c r="E17" s="69"/>
      <c r="F17" s="81">
        <v>2.5</v>
      </c>
      <c r="G17" s="81">
        <v>6.2</v>
      </c>
      <c r="H17" s="32">
        <v>14.1</v>
      </c>
      <c r="I17" s="31">
        <v>122</v>
      </c>
      <c r="J17" s="52"/>
    </row>
    <row r="18" spans="1:10" s="8" customFormat="1" ht="20.25" thickBot="1" x14ac:dyDescent="0.35">
      <c r="A18" s="84"/>
      <c r="B18" s="54"/>
      <c r="C18" s="72"/>
      <c r="D18" s="73"/>
      <c r="E18" s="74"/>
      <c r="F18" s="75"/>
      <c r="G18" s="75"/>
      <c r="H18" s="29"/>
      <c r="I18" s="28"/>
      <c r="J18" s="16"/>
    </row>
    <row r="19" spans="1:10" s="8" customFormat="1" ht="20.25" thickBot="1" x14ac:dyDescent="0.35">
      <c r="A19" s="27" t="s">
        <v>0</v>
      </c>
      <c r="B19" s="26"/>
      <c r="C19" s="85"/>
      <c r="D19" s="25"/>
      <c r="E19" s="86"/>
      <c r="F19" s="24">
        <f>SUM(F11:F18)</f>
        <v>46.480000000000004</v>
      </c>
      <c r="G19" s="24">
        <f>SUM(G11:G18)</f>
        <v>29.459999999999997</v>
      </c>
      <c r="H19" s="24">
        <f>SUM(H11:H18)</f>
        <v>104.22999999999999</v>
      </c>
      <c r="I19" s="23">
        <f>SUM(I11:I18)</f>
        <v>968.61</v>
      </c>
      <c r="J19" s="16"/>
    </row>
    <row r="20" spans="1:10" s="8" customFormat="1" ht="19.5" x14ac:dyDescent="0.3">
      <c r="A20" s="37" t="s">
        <v>2</v>
      </c>
      <c r="B20" s="87" t="s">
        <v>1</v>
      </c>
      <c r="C20" s="62" t="s">
        <v>55</v>
      </c>
      <c r="D20" s="63" t="s">
        <v>8</v>
      </c>
      <c r="E20" s="64"/>
      <c r="F20" s="79">
        <v>5.8</v>
      </c>
      <c r="G20" s="79">
        <v>6.4</v>
      </c>
      <c r="H20" s="58">
        <v>9.4</v>
      </c>
      <c r="I20" s="59">
        <v>120</v>
      </c>
      <c r="J20" s="52"/>
    </row>
    <row r="21" spans="1:10" s="8" customFormat="1" ht="19.5" x14ac:dyDescent="0.3">
      <c r="A21" s="34"/>
      <c r="B21" s="33" t="s">
        <v>39</v>
      </c>
      <c r="C21" s="67" t="s">
        <v>56</v>
      </c>
      <c r="D21" s="68" t="s">
        <v>41</v>
      </c>
      <c r="E21" s="69"/>
      <c r="F21" s="81">
        <f>11.3/8*9</f>
        <v>12.7125</v>
      </c>
      <c r="G21" s="81">
        <f>12.2/8*9</f>
        <v>13.725</v>
      </c>
      <c r="H21" s="32">
        <f>40.9/8*9</f>
        <v>46.012499999999996</v>
      </c>
      <c r="I21" s="31">
        <f>315.6/8*9</f>
        <v>355.05</v>
      </c>
      <c r="J21" s="16"/>
    </row>
    <row r="22" spans="1:10" s="8" customFormat="1" ht="20.25" thickBot="1" x14ac:dyDescent="0.35">
      <c r="A22" s="30"/>
      <c r="B22" s="54" t="s">
        <v>57</v>
      </c>
      <c r="C22" s="72" t="s">
        <v>58</v>
      </c>
      <c r="D22" s="73" t="s">
        <v>31</v>
      </c>
      <c r="E22" s="74"/>
      <c r="F22" s="75">
        <v>1.8</v>
      </c>
      <c r="G22" s="75">
        <v>0.1</v>
      </c>
      <c r="H22" s="29">
        <v>25.2</v>
      </c>
      <c r="I22" s="28">
        <v>109</v>
      </c>
      <c r="J22" s="16"/>
    </row>
    <row r="23" spans="1:10" s="8" customFormat="1" ht="20.25" thickBot="1" x14ac:dyDescent="0.35">
      <c r="A23" s="55" t="s">
        <v>0</v>
      </c>
      <c r="B23" s="56"/>
      <c r="C23" s="85"/>
      <c r="D23" s="25"/>
      <c r="E23" s="86"/>
      <c r="F23" s="24">
        <f>SUM(F20:F22)</f>
        <v>20.3125</v>
      </c>
      <c r="G23" s="24">
        <f>SUM(G20:G22)</f>
        <v>20.225000000000001</v>
      </c>
      <c r="H23" s="24">
        <f>SUM(H20:H22)</f>
        <v>80.612499999999997</v>
      </c>
      <c r="I23" s="23">
        <f>SUM(I20:I22)</f>
        <v>584.04999999999995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51"/>
      <c r="D25" s="50"/>
      <c r="E25" s="49"/>
      <c r="F25" s="48"/>
      <c r="G25" s="48"/>
      <c r="H25" s="48"/>
      <c r="I25" s="48"/>
      <c r="J25" s="16"/>
    </row>
    <row r="26" spans="1:10" s="8" customFormat="1" ht="18.75" x14ac:dyDescent="0.3">
      <c r="A26" s="16"/>
      <c r="B26" s="16"/>
      <c r="C26" s="19"/>
      <c r="D26" s="18"/>
      <c r="E26" s="17"/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/>
      <c r="D28" s="12"/>
      <c r="E28" s="11"/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2022-02-19T00:54:44Z</dcterms:modified>
</cp:coreProperties>
</file>