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I16" i="3"/>
  <c r="H16" i="3"/>
  <c r="G16" i="3"/>
  <c r="F16" i="3"/>
  <c r="I14" i="3"/>
  <c r="H14" i="3"/>
  <c r="G14" i="3"/>
  <c r="F14" i="3"/>
  <c r="I13" i="3"/>
  <c r="H13" i="3"/>
  <c r="G13" i="3"/>
  <c r="F13" i="3"/>
  <c r="E13" i="3"/>
  <c r="E19" i="3" s="1"/>
  <c r="I11" i="3"/>
  <c r="I19" i="3" s="1"/>
  <c r="H11" i="3"/>
  <c r="H19" i="3" s="1"/>
  <c r="G11" i="3"/>
  <c r="F11" i="3"/>
  <c r="F19" i="3" s="1"/>
  <c r="I10" i="3"/>
  <c r="G10" i="3"/>
  <c r="E10" i="3"/>
  <c r="I4" i="3"/>
  <c r="H4" i="3"/>
  <c r="H10" i="3" s="1"/>
  <c r="G4" i="3"/>
  <c r="F4" i="3"/>
  <c r="F10" i="3" s="1"/>
  <c r="E4" i="3"/>
  <c r="F23" i="2"/>
  <c r="E23" i="2"/>
  <c r="I21" i="2"/>
  <c r="I23" i="2" s="1"/>
  <c r="H21" i="2"/>
  <c r="H23" i="2" s="1"/>
  <c r="G21" i="2"/>
  <c r="G23" i="2" s="1"/>
  <c r="F19" i="2"/>
  <c r="I16" i="2"/>
  <c r="H16" i="2"/>
  <c r="G16" i="2"/>
  <c r="F16" i="2"/>
  <c r="E13" i="2"/>
  <c r="E19" i="2" s="1"/>
  <c r="I11" i="2"/>
  <c r="I19" i="2" s="1"/>
  <c r="H11" i="2"/>
  <c r="H19" i="2" s="1"/>
  <c r="G11" i="2"/>
  <c r="G19" i="2" s="1"/>
  <c r="F11" i="2"/>
  <c r="H10" i="2"/>
  <c r="F10" i="2"/>
  <c r="I4" i="2"/>
  <c r="I10" i="2" s="1"/>
  <c r="H4" i="2"/>
  <c r="G4" i="2"/>
  <c r="G10" i="2" s="1"/>
  <c r="E4" i="2"/>
  <c r="E10" i="2" s="1"/>
  <c r="I1" i="3" l="1"/>
</calcChain>
</file>

<file path=xl/sharedStrings.xml><?xml version="1.0" encoding="utf-8"?>
<sst xmlns="http://schemas.openxmlformats.org/spreadsheetml/2006/main" count="132" uniqueCount="63">
  <si>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</si>
  <si>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</si>
  <si>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</si>
  <si>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</si>
  <si>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</si>
  <si>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</si>
  <si>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</si>
  <si>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</si>
  <si>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</si>
  <si>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</si>
  <si>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</si>
  <si>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</si>
  <si>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</si>
  <si>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</si>
  <si>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</si>
  <si>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</si>
  <si>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</si>
  <si>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</si>
  <si>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</si>
  <si>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</si>
  <si>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</si>
  <si>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</si>
  <si>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</si>
  <si>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</si>
  <si>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</si>
  <si>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</si>
  <si>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</si>
  <si>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</si>
  <si>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</si>
  <si>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</si>
  <si>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</si>
  <si>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</si>
  <si>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</si>
  <si>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</si>
  <si>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</si>
  <si>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250/15</t>
  </si>
  <si>
    <t>1/70</t>
  </si>
  <si>
    <t>Салат</t>
  </si>
  <si>
    <t>1/90</t>
  </si>
  <si>
    <t>1 шт</t>
  </si>
  <si>
    <t>Компот из сухофруктов</t>
  </si>
  <si>
    <t>1/10</t>
  </si>
  <si>
    <t>масло</t>
  </si>
  <si>
    <t>Масло сливочное</t>
  </si>
  <si>
    <t>220/10</t>
  </si>
  <si>
    <t>сыр</t>
  </si>
  <si>
    <t>Сыр</t>
  </si>
  <si>
    <t>Сок 0,2</t>
  </si>
  <si>
    <t>гор.блюдо</t>
  </si>
  <si>
    <t>Чай с сахаром</t>
  </si>
  <si>
    <t>1/100</t>
  </si>
  <si>
    <t>1/150</t>
  </si>
  <si>
    <t>1/180</t>
  </si>
  <si>
    <t>Печенье</t>
  </si>
  <si>
    <t>Каша молочная гречневая</t>
  </si>
  <si>
    <t>Каша молочная гречневая с м/сл</t>
  </si>
  <si>
    <t>Салат из квашенной капусты с луком и м/р</t>
  </si>
  <si>
    <t>Суп гороховый с курицей</t>
  </si>
  <si>
    <t>Колбаса отварная</t>
  </si>
  <si>
    <t>1/75</t>
  </si>
  <si>
    <t>гарнир</t>
  </si>
  <si>
    <t>Макаронные изделия отварные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</si>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</sst>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4" fillId="0" borderId="0"/>
    <xf numFmtId="0" fontId="31" fillId="0" borderId="0"/>
    <xf numFmtId="0" fontId="25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7" fillId="0" borderId="0" xfId="1" applyNumberFormat="1" applyFont="1" applyFill="1" applyBorder="1" applyAlignment="1" applyProtection="1">
      <alignment vertical="center"/>
    </xf>
    <xf numFmtId="0" fontId="27" fillId="0" borderId="0" xfId="1" applyNumberFormat="1" applyFont="1" applyBorder="1" applyAlignment="1" applyProtection="1">
      <alignment vertical="center"/>
    </xf>
    <xf numFmtId="0" fontId="27" fillId="0" borderId="0" xfId="1" applyNumberFormat="1" applyFont="1" applyBorder="1" applyAlignment="1" applyProtection="1">
      <alignment horizontal="right" vertical="center"/>
    </xf>
    <xf numFmtId="2" fontId="28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Border="1" applyAlignment="1" applyProtection="1"/>
    <xf numFmtId="0" fontId="29" fillId="0" borderId="0" xfId="0" applyFont="1"/>
    <xf numFmtId="2" fontId="30" fillId="0" borderId="0" xfId="1" applyNumberFormat="1" applyFont="1" applyFill="1" applyBorder="1" applyAlignment="1" applyProtection="1">
      <alignment horizontal="center"/>
    </xf>
    <xf numFmtId="0" fontId="32" fillId="0" borderId="0" xfId="2" applyNumberFormat="1" applyFont="1" applyFill="1" applyBorder="1" applyAlignment="1">
      <alignment vertical="center"/>
    </xf>
    <xf numFmtId="0" fontId="32" fillId="0" borderId="0" xfId="1" applyNumberFormat="1" applyFont="1" applyFill="1" applyBorder="1" applyAlignment="1" applyProtection="1">
      <alignment vertical="center"/>
    </xf>
    <xf numFmtId="0" fontId="32" fillId="0" borderId="0" xfId="2" applyNumberFormat="1" applyFont="1" applyFill="1" applyBorder="1" applyAlignment="1">
      <alignment horizontal="center" vertical="center"/>
    </xf>
    <xf numFmtId="0" fontId="32" fillId="0" borderId="0" xfId="2" applyNumberFormat="1" applyFont="1" applyFill="1" applyBorder="1" applyAlignment="1">
      <alignment horizontal="right" vertical="center"/>
    </xf>
    <xf numFmtId="0" fontId="32" fillId="0" borderId="0" xfId="1" applyNumberFormat="1" applyFont="1" applyBorder="1" applyAlignment="1" applyProtection="1">
      <alignment horizontal="right" vertical="center"/>
    </xf>
    <xf numFmtId="0" fontId="32" fillId="0" borderId="0" xfId="1" applyNumberFormat="1" applyFont="1" applyBorder="1" applyAlignment="1" applyProtection="1"/>
    <xf numFmtId="0" fontId="29" fillId="0" borderId="0" xfId="0" applyFont="1" applyFill="1"/>
    <xf numFmtId="0" fontId="32" fillId="0" borderId="0" xfId="2" applyNumberFormat="1" applyFont="1" applyBorder="1" applyAlignment="1">
      <alignment vertical="center"/>
    </xf>
    <xf numFmtId="0" fontId="32" fillId="0" borderId="0" xfId="2" applyNumberFormat="1" applyFont="1" applyBorder="1" applyAlignment="1">
      <alignment horizontal="center" vertical="center"/>
    </xf>
    <xf numFmtId="0" fontId="32" fillId="0" borderId="0" xfId="2" applyNumberFormat="1" applyFont="1" applyBorder="1" applyAlignment="1">
      <alignment horizontal="right" vertical="center"/>
    </xf>
    <xf numFmtId="4" fontId="29" fillId="0" borderId="0" xfId="0" applyNumberFormat="1" applyFont="1" applyFill="1"/>
    <xf numFmtId="0" fontId="33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2" fontId="33" fillId="0" borderId="1" xfId="0" applyNumberFormat="1" applyFont="1" applyFill="1" applyBorder="1" applyAlignment="1" applyProtection="1">
      <alignment horizontal="center" vertical="center"/>
      <protection locked="0"/>
    </xf>
    <xf numFmtId="2" fontId="33" fillId="0" borderId="2" xfId="0" applyNumberFormat="1" applyFont="1" applyFill="1" applyBorder="1" applyAlignment="1" applyProtection="1">
      <alignment horizontal="center" vertical="center"/>
      <protection locked="0"/>
    </xf>
    <xf numFmtId="4" fontId="34" fillId="0" borderId="2" xfId="3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0" fontId="33" fillId="0" borderId="3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4" fontId="33" fillId="0" borderId="5" xfId="3" applyNumberFormat="1" applyFont="1" applyFill="1" applyBorder="1" applyAlignment="1">
      <alignment horizontal="center" vertical="center" wrapText="1"/>
    </xf>
    <xf numFmtId="4" fontId="33" fillId="0" borderId="6" xfId="3" applyNumberFormat="1" applyFont="1" applyFill="1" applyBorder="1" applyAlignment="1">
      <alignment horizontal="center" vertical="center" wrapText="1"/>
    </xf>
    <xf numFmtId="4" fontId="34" fillId="0" borderId="6" xfId="3" applyNumberFormat="1" applyFont="1" applyFill="1" applyBorder="1" applyAlignment="1">
      <alignment horizontal="center" vertical="center" wrapText="1"/>
    </xf>
    <xf numFmtId="49" fontId="33" fillId="0" borderId="6" xfId="3" applyNumberFormat="1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4" fontId="33" fillId="0" borderId="8" xfId="3" applyNumberFormat="1" applyFont="1" applyBorder="1" applyAlignment="1">
      <alignment horizontal="center" vertical="center" wrapText="1"/>
    </xf>
    <xf numFmtId="4" fontId="33" fillId="0" borderId="9" xfId="3" applyNumberFormat="1" applyFont="1" applyBorder="1" applyAlignment="1">
      <alignment horizontal="center" vertical="center" wrapText="1"/>
    </xf>
    <xf numFmtId="4" fontId="34" fillId="0" borderId="9" xfId="3" applyNumberFormat="1" applyFont="1" applyFill="1" applyBorder="1" applyAlignment="1">
      <alignment horizontal="center" vertical="center" wrapText="1"/>
    </xf>
    <xf numFmtId="49" fontId="33" fillId="0" borderId="9" xfId="3" applyNumberFormat="1" applyFont="1" applyFill="1" applyBorder="1" applyAlignment="1">
      <alignment horizontal="center" vertical="center" wrapText="1"/>
    </xf>
    <xf numFmtId="0" fontId="33" fillId="0" borderId="9" xfId="3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4" fontId="33" fillId="0" borderId="8" xfId="3" applyNumberFormat="1" applyFont="1" applyFill="1" applyBorder="1" applyAlignment="1">
      <alignment horizontal="center" vertical="center" wrapText="1"/>
    </xf>
    <xf numFmtId="4" fontId="33" fillId="0" borderId="9" xfId="3" applyNumberFormat="1" applyFont="1" applyFill="1" applyBorder="1" applyAlignment="1">
      <alignment horizontal="center" vertical="center" wrapText="1"/>
    </xf>
    <xf numFmtId="0" fontId="33" fillId="0" borderId="9" xfId="0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4" fontId="34" fillId="0" borderId="13" xfId="3" applyNumberFormat="1" applyFont="1" applyFill="1" applyBorder="1" applyAlignment="1">
      <alignment horizontal="center" vertical="center" wrapText="1"/>
    </xf>
    <xf numFmtId="49" fontId="33" fillId="0" borderId="13" xfId="3" applyNumberFormat="1" applyFont="1" applyFill="1" applyBorder="1" applyAlignment="1">
      <alignment horizontal="center" vertical="center" wrapText="1"/>
    </xf>
    <xf numFmtId="0" fontId="33" fillId="0" borderId="13" xfId="3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4" fontId="34" fillId="0" borderId="14" xfId="3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14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/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4" fontId="34" fillId="0" borderId="0" xfId="3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3" fillId="0" borderId="6" xfId="0" applyFont="1" applyFill="1" applyBorder="1" applyAlignment="1">
      <alignment horizontal="center"/>
    </xf>
    <xf numFmtId="0" fontId="33" fillId="0" borderId="21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2" fontId="33" fillId="0" borderId="23" xfId="0" applyNumberFormat="1" applyFont="1" applyFill="1" applyBorder="1" applyAlignment="1" applyProtection="1">
      <alignment horizontal="center" vertical="center"/>
      <protection locked="0"/>
    </xf>
    <xf numFmtId="4" fontId="33" fillId="0" borderId="13" xfId="3" applyNumberFormat="1" applyFont="1" applyFill="1" applyBorder="1" applyAlignment="1">
      <alignment horizontal="center" vertical="center" wrapText="1"/>
    </xf>
    <xf numFmtId="4" fontId="33" fillId="0" borderId="12" xfId="3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 applyProtection="1">
      <alignment horizontal="center"/>
      <protection locked="0"/>
    </xf>
    <xf numFmtId="2" fontId="29" fillId="0" borderId="19" xfId="0" applyNumberFormat="1" applyFont="1" applyFill="1" applyBorder="1" applyAlignment="1" applyProtection="1">
      <alignment horizontal="center"/>
      <protection locked="0"/>
    </xf>
    <xf numFmtId="2" fontId="29" fillId="0" borderId="18" xfId="0" applyNumberFormat="1" applyFont="1" applyFill="1" applyBorder="1" applyAlignment="1" applyProtection="1">
      <alignment horizontal="center"/>
      <protection locked="0"/>
    </xf>
  </cellXfs>
  <cellStyles count="27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2" xfId="20"/>
    <cellStyle name="Обычный 2 4 3 2 2 13" xfId="21"/>
    <cellStyle name="Обычный 2 4 3 2 2 14" xfId="23"/>
    <cellStyle name="Обычный 2 4 3 2 2 15" xfId="24"/>
    <cellStyle name="Обычный 2 4 3 2 2 16" xfId="25"/>
    <cellStyle name="Обычный 2 4 3 2 2 17" xfId="26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I2" sqref="I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33</v>
      </c>
      <c r="B1" s="77" t="s">
        <v>32</v>
      </c>
      <c r="C1" s="78"/>
      <c r="D1" s="78"/>
      <c r="E1" s="79"/>
      <c r="F1" s="16" t="s">
        <v>31</v>
      </c>
      <c r="G1" s="62" t="s">
        <v>30</v>
      </c>
      <c r="H1" s="16" t="s">
        <v>29</v>
      </c>
      <c r="I1" s="61">
        <v>44606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53" t="s">
        <v>48</v>
      </c>
      <c r="C4" s="52" t="s">
        <v>54</v>
      </c>
      <c r="D4" s="51" t="s">
        <v>12</v>
      </c>
      <c r="E4" s="50">
        <f>62.65-0.53</f>
        <v>62.12</v>
      </c>
      <c r="F4" s="73">
        <v>10.4</v>
      </c>
      <c r="G4" s="73">
        <f>9.6</f>
        <v>9.6</v>
      </c>
      <c r="H4" s="73">
        <f>29.2</f>
        <v>29.2</v>
      </c>
      <c r="I4" s="74">
        <f>246.5</f>
        <v>246.5</v>
      </c>
    </row>
    <row r="5" spans="1:9" s="8" customFormat="1" ht="19.5" x14ac:dyDescent="0.3">
      <c r="A5" s="49"/>
      <c r="B5" s="48" t="s">
        <v>18</v>
      </c>
      <c r="C5" s="40" t="s">
        <v>17</v>
      </c>
      <c r="D5" s="39" t="s">
        <v>16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</row>
    <row r="6" spans="1:9" s="8" customFormat="1" ht="19.5" x14ac:dyDescent="0.3">
      <c r="A6" s="49"/>
      <c r="B6" s="48" t="s">
        <v>5</v>
      </c>
      <c r="C6" s="40" t="s">
        <v>49</v>
      </c>
      <c r="D6" s="39" t="s">
        <v>12</v>
      </c>
      <c r="E6" s="38">
        <v>15</v>
      </c>
      <c r="F6" s="37">
        <v>0.4</v>
      </c>
      <c r="G6" s="37">
        <v>0.1</v>
      </c>
      <c r="H6" s="37">
        <v>21.6</v>
      </c>
      <c r="I6" s="36">
        <v>83.4</v>
      </c>
    </row>
    <row r="7" spans="1:9" s="8" customFormat="1" ht="19.5" x14ac:dyDescent="0.3">
      <c r="A7" s="49"/>
      <c r="B7" s="48" t="s">
        <v>45</v>
      </c>
      <c r="C7" s="40" t="s">
        <v>46</v>
      </c>
      <c r="D7" s="39" t="s">
        <v>41</v>
      </c>
      <c r="E7" s="38">
        <v>13</v>
      </c>
      <c r="F7" s="44">
        <v>2.2999999999999998</v>
      </c>
      <c r="G7" s="44">
        <v>2.9</v>
      </c>
      <c r="H7" s="44">
        <v>0</v>
      </c>
      <c r="I7" s="43">
        <v>36.4</v>
      </c>
    </row>
    <row r="8" spans="1:9" s="8" customFormat="1" ht="19.5" x14ac:dyDescent="0.3">
      <c r="A8" s="49"/>
      <c r="B8" s="41" t="s">
        <v>42</v>
      </c>
      <c r="C8" s="40" t="s">
        <v>43</v>
      </c>
      <c r="D8" s="39" t="s">
        <v>41</v>
      </c>
      <c r="E8" s="38">
        <v>15</v>
      </c>
      <c r="F8" s="44">
        <v>0.1</v>
      </c>
      <c r="G8" s="44">
        <v>7.3</v>
      </c>
      <c r="H8" s="44">
        <v>0.1</v>
      </c>
      <c r="I8" s="43">
        <v>66.099999999999994</v>
      </c>
    </row>
    <row r="9" spans="1:9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115.2</v>
      </c>
      <c r="F10" s="54">
        <f>SUM(F4:F9)</f>
        <v>15.499999999999998</v>
      </c>
      <c r="G10" s="54">
        <f t="shared" ref="G10:I10" si="0">SUM(G4:G9)</f>
        <v>20.8</v>
      </c>
      <c r="H10" s="54">
        <f t="shared" si="0"/>
        <v>66.3</v>
      </c>
      <c r="I10" s="72">
        <f t="shared" si="0"/>
        <v>511</v>
      </c>
    </row>
    <row r="11" spans="1:9" s="8" customFormat="1" ht="37.5" x14ac:dyDescent="0.3">
      <c r="A11" s="46" t="s">
        <v>15</v>
      </c>
      <c r="B11" s="53" t="s">
        <v>37</v>
      </c>
      <c r="C11" s="52" t="s">
        <v>56</v>
      </c>
      <c r="D11" s="51" t="s">
        <v>50</v>
      </c>
      <c r="E11" s="50">
        <v>20</v>
      </c>
      <c r="F11" s="73">
        <f>1.7</f>
        <v>1.7</v>
      </c>
      <c r="G11" s="73">
        <f>3.7</f>
        <v>3.7</v>
      </c>
      <c r="H11" s="73">
        <f>3.5</f>
        <v>3.5</v>
      </c>
      <c r="I11" s="74">
        <f>56.5</f>
        <v>56.5</v>
      </c>
    </row>
    <row r="12" spans="1:9" s="8" customFormat="1" ht="19.5" x14ac:dyDescent="0.3">
      <c r="A12" s="42"/>
      <c r="B12" s="41" t="s">
        <v>14</v>
      </c>
      <c r="C12" s="40" t="s">
        <v>57</v>
      </c>
      <c r="D12" s="39" t="s">
        <v>35</v>
      </c>
      <c r="E12" s="38">
        <v>75</v>
      </c>
      <c r="F12" s="44">
        <v>8</v>
      </c>
      <c r="G12" s="44">
        <v>2.8</v>
      </c>
      <c r="H12" s="44">
        <v>25</v>
      </c>
      <c r="I12" s="43">
        <v>152.5</v>
      </c>
    </row>
    <row r="13" spans="1:9" s="8" customFormat="1" ht="19.5" x14ac:dyDescent="0.3">
      <c r="A13" s="75"/>
      <c r="B13" s="41" t="s">
        <v>13</v>
      </c>
      <c r="C13" s="40" t="s">
        <v>58</v>
      </c>
      <c r="D13" s="39" t="s">
        <v>59</v>
      </c>
      <c r="E13" s="38">
        <f>75-7.9</f>
        <v>67.099999999999994</v>
      </c>
      <c r="F13" s="44">
        <v>10.199999999999999</v>
      </c>
      <c r="G13" s="44">
        <v>16.899999999999999</v>
      </c>
      <c r="H13" s="44">
        <v>1</v>
      </c>
      <c r="I13" s="43">
        <v>193.3</v>
      </c>
    </row>
    <row r="14" spans="1:9" s="8" customFormat="1" ht="19.5" x14ac:dyDescent="0.3">
      <c r="A14" s="42"/>
      <c r="B14" s="41" t="s">
        <v>60</v>
      </c>
      <c r="C14" s="40" t="s">
        <v>61</v>
      </c>
      <c r="D14" s="39" t="s">
        <v>51</v>
      </c>
      <c r="E14" s="38">
        <v>15</v>
      </c>
      <c r="F14" s="44">
        <v>6</v>
      </c>
      <c r="G14" s="44">
        <v>1.4</v>
      </c>
      <c r="H14" s="44">
        <v>38.299999999999997</v>
      </c>
      <c r="I14" s="43">
        <v>180.3</v>
      </c>
    </row>
    <row r="15" spans="1:9" s="8" customFormat="1" ht="19.5" x14ac:dyDescent="0.3">
      <c r="A15" s="49"/>
      <c r="B15" s="48" t="s">
        <v>5</v>
      </c>
      <c r="C15" s="40" t="s">
        <v>40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76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29.849999999999998</v>
      </c>
      <c r="G19" s="24">
        <f>SUM(G11:G18)</f>
        <v>25.95</v>
      </c>
      <c r="H19" s="24">
        <f>SUM(H11:H18)</f>
        <v>128.6</v>
      </c>
      <c r="I19" s="23">
        <f>SUM(I11:I18)</f>
        <v>858.00000000000011</v>
      </c>
    </row>
    <row r="20" spans="1:9" s="8" customFormat="1" ht="19.5" x14ac:dyDescent="0.3">
      <c r="A20" s="46" t="s">
        <v>6</v>
      </c>
      <c r="B20" s="45" t="s">
        <v>5</v>
      </c>
      <c r="C20" s="40" t="s">
        <v>47</v>
      </c>
      <c r="D20" s="39" t="s">
        <v>39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53</v>
      </c>
      <c r="C21" s="40" t="s">
        <v>62</v>
      </c>
      <c r="D21" s="39" t="s">
        <v>36</v>
      </c>
      <c r="E21" s="38">
        <v>59.7</v>
      </c>
      <c r="F21" s="44">
        <v>6.8</v>
      </c>
      <c r="G21" s="44">
        <f>3.8</f>
        <v>3.8</v>
      </c>
      <c r="H21" s="44">
        <f>44.3</f>
        <v>44.3</v>
      </c>
      <c r="I21" s="43">
        <f>232.5</f>
        <v>232.5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8.1999999999999993</v>
      </c>
      <c r="G23" s="24">
        <f>SUM(G20:G22)</f>
        <v>4</v>
      </c>
      <c r="H23" s="24">
        <f>SUM(H20:H22)</f>
        <v>70.699999999999989</v>
      </c>
      <c r="I23" s="23">
        <f>SUM(I20:I22)</f>
        <v>352.5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zoomScale="90" zoomScaleNormal="90" workbookViewId="0">
      <selection activeCell="L10" sqref="L10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33</v>
      </c>
      <c r="B1" s="77" t="s">
        <v>32</v>
      </c>
      <c r="C1" s="78"/>
      <c r="D1" s="78"/>
      <c r="E1" s="79"/>
      <c r="F1" s="16" t="s">
        <v>31</v>
      </c>
      <c r="G1" s="62" t="s">
        <v>34</v>
      </c>
      <c r="H1" s="16" t="s">
        <v>29</v>
      </c>
      <c r="I1" s="61">
        <f>food1!I1</f>
        <v>44606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53" t="s">
        <v>48</v>
      </c>
      <c r="C4" s="52" t="s">
        <v>55</v>
      </c>
      <c r="D4" s="51" t="s">
        <v>44</v>
      </c>
      <c r="E4" s="50">
        <f>62.12/20*22+11.25+5.94</f>
        <v>85.521999999999991</v>
      </c>
      <c r="F4" s="73">
        <f>10.4/2*2.2</f>
        <v>11.440000000000001</v>
      </c>
      <c r="G4" s="73">
        <f>9.6/2*2.2</f>
        <v>10.56</v>
      </c>
      <c r="H4" s="73">
        <f>29.2/2*2.2</f>
        <v>32.120000000000005</v>
      </c>
      <c r="I4" s="74">
        <f>246.5/2*2.2</f>
        <v>271.15000000000003</v>
      </c>
      <c r="J4" s="68"/>
    </row>
    <row r="5" spans="1:10" s="8" customFormat="1" ht="19.5" x14ac:dyDescent="0.3">
      <c r="A5" s="49"/>
      <c r="B5" s="48" t="s">
        <v>18</v>
      </c>
      <c r="C5" s="40" t="s">
        <v>17</v>
      </c>
      <c r="D5" s="39" t="s">
        <v>16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  <c r="J5" s="16"/>
    </row>
    <row r="6" spans="1:10" s="8" customFormat="1" ht="19.5" x14ac:dyDescent="0.3">
      <c r="A6" s="49"/>
      <c r="B6" s="48" t="s">
        <v>5</v>
      </c>
      <c r="C6" s="40" t="s">
        <v>49</v>
      </c>
      <c r="D6" s="39" t="s">
        <v>12</v>
      </c>
      <c r="E6" s="38">
        <v>15</v>
      </c>
      <c r="F6" s="37">
        <v>0.4</v>
      </c>
      <c r="G6" s="37">
        <v>0.1</v>
      </c>
      <c r="H6" s="37">
        <v>21.6</v>
      </c>
      <c r="I6" s="36">
        <v>83.4</v>
      </c>
      <c r="J6" s="16"/>
    </row>
    <row r="7" spans="1:10" s="8" customFormat="1" ht="19.5" x14ac:dyDescent="0.3">
      <c r="A7" s="49"/>
      <c r="B7" s="48" t="s">
        <v>45</v>
      </c>
      <c r="C7" s="40" t="s">
        <v>46</v>
      </c>
      <c r="D7" s="39" t="s">
        <v>41</v>
      </c>
      <c r="E7" s="38">
        <v>13</v>
      </c>
      <c r="F7" s="44">
        <v>2.2999999999999998</v>
      </c>
      <c r="G7" s="44">
        <v>2.9</v>
      </c>
      <c r="H7" s="44">
        <v>0</v>
      </c>
      <c r="I7" s="43">
        <v>36.4</v>
      </c>
      <c r="J7" s="16"/>
    </row>
    <row r="8" spans="1:10" s="8" customFormat="1" ht="19.5" x14ac:dyDescent="0.3">
      <c r="A8" s="49"/>
      <c r="B8" s="41" t="s">
        <v>42</v>
      </c>
      <c r="C8" s="40" t="s">
        <v>43</v>
      </c>
      <c r="D8" s="39" t="s">
        <v>41</v>
      </c>
      <c r="E8" s="38">
        <v>15</v>
      </c>
      <c r="F8" s="44">
        <v>0.1</v>
      </c>
      <c r="G8" s="44">
        <v>7.3</v>
      </c>
      <c r="H8" s="44">
        <v>0.1</v>
      </c>
      <c r="I8" s="43">
        <v>66.099999999999994</v>
      </c>
      <c r="J8" s="16"/>
    </row>
    <row r="9" spans="1:10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138.60199999999998</v>
      </c>
      <c r="F10" s="54">
        <f>SUM(F4:F9)</f>
        <v>16.540000000000003</v>
      </c>
      <c r="G10" s="54">
        <f t="shared" ref="G10:I10" si="0">SUM(G4:G9)</f>
        <v>21.76</v>
      </c>
      <c r="H10" s="54">
        <f t="shared" si="0"/>
        <v>69.22</v>
      </c>
      <c r="I10" s="72">
        <f t="shared" si="0"/>
        <v>535.65</v>
      </c>
      <c r="J10" s="68"/>
    </row>
    <row r="11" spans="1:10" s="8" customFormat="1" ht="37.5" x14ac:dyDescent="0.3">
      <c r="A11" s="46" t="s">
        <v>15</v>
      </c>
      <c r="B11" s="53" t="s">
        <v>37</v>
      </c>
      <c r="C11" s="52" t="s">
        <v>56</v>
      </c>
      <c r="D11" s="51" t="s">
        <v>50</v>
      </c>
      <c r="E11" s="50">
        <v>20</v>
      </c>
      <c r="F11" s="73">
        <f>1.7</f>
        <v>1.7</v>
      </c>
      <c r="G11" s="73">
        <f>3.7</f>
        <v>3.7</v>
      </c>
      <c r="H11" s="73">
        <f>3.5</f>
        <v>3.5</v>
      </c>
      <c r="I11" s="74">
        <f>56.5</f>
        <v>56.5</v>
      </c>
      <c r="J11" s="68"/>
    </row>
    <row r="12" spans="1:10" s="8" customFormat="1" ht="19.5" x14ac:dyDescent="0.3">
      <c r="A12" s="42"/>
      <c r="B12" s="41" t="s">
        <v>14</v>
      </c>
      <c r="C12" s="40" t="s">
        <v>57</v>
      </c>
      <c r="D12" s="39" t="s">
        <v>35</v>
      </c>
      <c r="E12" s="38">
        <v>75</v>
      </c>
      <c r="F12" s="44">
        <v>8</v>
      </c>
      <c r="G12" s="44">
        <v>2.8</v>
      </c>
      <c r="H12" s="44">
        <v>25</v>
      </c>
      <c r="I12" s="43">
        <v>152.5</v>
      </c>
      <c r="J12" s="16"/>
    </row>
    <row r="13" spans="1:10" s="8" customFormat="1" ht="19.5" x14ac:dyDescent="0.3">
      <c r="A13" s="75"/>
      <c r="B13" s="41" t="s">
        <v>13</v>
      </c>
      <c r="C13" s="40" t="s">
        <v>58</v>
      </c>
      <c r="D13" s="39" t="s">
        <v>50</v>
      </c>
      <c r="E13" s="38">
        <f>100-23.3</f>
        <v>76.7</v>
      </c>
      <c r="F13" s="44">
        <f>10.2/75*100</f>
        <v>13.599999999999998</v>
      </c>
      <c r="G13" s="44">
        <f>16.9/75*100</f>
        <v>22.533333333333331</v>
      </c>
      <c r="H13" s="44">
        <f>1/75*100</f>
        <v>1.3333333333333335</v>
      </c>
      <c r="I13" s="43">
        <f>193.3/75*100</f>
        <v>257.73333333333335</v>
      </c>
      <c r="J13" s="16"/>
    </row>
    <row r="14" spans="1:10" s="8" customFormat="1" ht="19.5" x14ac:dyDescent="0.3">
      <c r="A14" s="42"/>
      <c r="B14" s="41" t="s">
        <v>60</v>
      </c>
      <c r="C14" s="40" t="s">
        <v>61</v>
      </c>
      <c r="D14" s="39" t="s">
        <v>52</v>
      </c>
      <c r="E14" s="38">
        <v>18</v>
      </c>
      <c r="F14" s="44">
        <f>6/15*18</f>
        <v>7.2</v>
      </c>
      <c r="G14" s="44">
        <f>1.4/15*18</f>
        <v>1.6799999999999997</v>
      </c>
      <c r="H14" s="44">
        <f>38.3/15*18</f>
        <v>45.96</v>
      </c>
      <c r="I14" s="43">
        <f>180.3/15*18</f>
        <v>216.36</v>
      </c>
      <c r="J14" s="16"/>
    </row>
    <row r="15" spans="1:10" s="8" customFormat="1" ht="19.5" x14ac:dyDescent="0.3">
      <c r="A15" s="49"/>
      <c r="B15" s="48" t="s">
        <v>5</v>
      </c>
      <c r="C15" s="40" t="s">
        <v>40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7"/>
    </row>
    <row r="18" spans="1:10" s="8" customFormat="1" ht="20.25" thickBot="1" x14ac:dyDescent="0.35">
      <c r="A18" s="76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34.449999999999996</v>
      </c>
      <c r="G19" s="24">
        <f>SUM(G11:G18)</f>
        <v>31.863333333333333</v>
      </c>
      <c r="H19" s="24">
        <f>SUM(H11:H18)</f>
        <v>136.59333333333333</v>
      </c>
      <c r="I19" s="23">
        <f>SUM(I11:I18)</f>
        <v>958.49333333333345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47</v>
      </c>
      <c r="D20" s="39" t="s">
        <v>39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7"/>
    </row>
    <row r="21" spans="1:10" s="8" customFormat="1" ht="19.5" x14ac:dyDescent="0.3">
      <c r="A21" s="42"/>
      <c r="B21" s="41" t="s">
        <v>53</v>
      </c>
      <c r="C21" s="40" t="s">
        <v>62</v>
      </c>
      <c r="D21" s="39" t="s">
        <v>38</v>
      </c>
      <c r="E21" s="38">
        <v>68.7</v>
      </c>
      <c r="F21" s="44">
        <f>6.8/7*9</f>
        <v>8.742857142857142</v>
      </c>
      <c r="G21" s="44">
        <f>3.8/7*9</f>
        <v>4.8857142857142852</v>
      </c>
      <c r="H21" s="44">
        <f>44.3/7*9</f>
        <v>56.957142857142856</v>
      </c>
      <c r="I21" s="43">
        <f>232.5/7*9</f>
        <v>298.92857142857144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10.142857142857142</v>
      </c>
      <c r="G23" s="24">
        <f>SUM(G20:G22)</f>
        <v>5.0857142857142854</v>
      </c>
      <c r="H23" s="24">
        <f>SUM(H20:H22)</f>
        <v>83.357142857142861</v>
      </c>
      <c r="I23" s="23">
        <f>SUM(I20:I22)</f>
        <v>418.92857142857144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2022-02-11T23:14:53Z</dcterms:modified>
</cp:coreProperties>
</file>