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23" i="3" l="1"/>
  <c r="F23" i="3"/>
  <c r="E23" i="3"/>
  <c r="I21" i="3"/>
  <c r="I23" i="3" s="1"/>
  <c r="H21" i="3"/>
  <c r="G21" i="3"/>
  <c r="G23" i="3" s="1"/>
  <c r="F21" i="3"/>
  <c r="I19" i="3"/>
  <c r="G19" i="3"/>
  <c r="E19" i="3"/>
  <c r="I15" i="3"/>
  <c r="H15" i="3"/>
  <c r="G15" i="3"/>
  <c r="F15" i="3"/>
  <c r="I13" i="3"/>
  <c r="H13" i="3"/>
  <c r="H19" i="3" s="1"/>
  <c r="G13" i="3"/>
  <c r="F13" i="3"/>
  <c r="E13" i="3"/>
  <c r="F12" i="3"/>
  <c r="F19" i="3" s="1"/>
  <c r="E8" i="3"/>
  <c r="E7" i="3"/>
  <c r="E5" i="3"/>
  <c r="I4" i="3"/>
  <c r="I10" i="3" s="1"/>
  <c r="H4" i="3"/>
  <c r="H10" i="3" s="1"/>
  <c r="G4" i="3"/>
  <c r="G10" i="3" s="1"/>
  <c r="F4" i="3"/>
  <c r="F10" i="3" s="1"/>
  <c r="E4" i="3"/>
  <c r="E10" i="3" s="1"/>
  <c r="I23" i="2"/>
  <c r="H23" i="2"/>
  <c r="G23" i="2"/>
  <c r="F23" i="2"/>
  <c r="E23" i="2"/>
  <c r="I19" i="2"/>
  <c r="G19" i="2"/>
  <c r="E19" i="2"/>
  <c r="I15" i="2"/>
  <c r="H15" i="2"/>
  <c r="G15" i="2"/>
  <c r="F15" i="2"/>
  <c r="I13" i="2"/>
  <c r="H13" i="2"/>
  <c r="H19" i="2" s="1"/>
  <c r="G13" i="2"/>
  <c r="F13" i="2"/>
  <c r="F19" i="2" s="1"/>
  <c r="F12" i="2"/>
  <c r="E8" i="2"/>
  <c r="E7" i="2"/>
  <c r="E5" i="2"/>
  <c r="I4" i="2"/>
  <c r="I10" i="2" s="1"/>
  <c r="H4" i="2"/>
  <c r="H10" i="2" s="1"/>
  <c r="G4" i="2"/>
  <c r="G10" i="2" s="1"/>
  <c r="F4" i="2"/>
  <c r="F10" i="2" s="1"/>
  <c r="E4" i="2"/>
  <c r="E10" i="2" s="1"/>
  <c r="I1" i="3" l="1"/>
</calcChain>
</file>

<file path=xl/sharedStrings.xml><?xml version="1.0" encoding="utf-8"?>
<sst xmlns="http://schemas.openxmlformats.org/spreadsheetml/2006/main" count="132" uniqueCount="61">
  <si>
    <t>Мустафаева Н.В.</t>
  </si>
  <si>
    <t>Зав.производством</t>
  </si>
  <si>
    <t>Гудым Д.С.</t>
  </si>
  <si>
    <t>Бухгалтер</t>
  </si>
  <si>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</si>
  <si>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</si>
  <si>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</si>
  <si>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</si>
  <si>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</si>
  <si>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</si>
  <si>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</si>
  <si>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</si>
  <si>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</si>
  <si>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</si>
  <si>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</si>
  <si>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</si>
  <si>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</si>
  <si>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</si>
  <si>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</si>
  <si>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</si>
  <si>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</si>
  <si>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</si>
  <si>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</si>
  <si>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</si>
  <si>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Цена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</si>
  <si>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</si>
  <si>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</si>
  <si>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</si>
  <si>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</si>
  <si>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</si>
  <si>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</si>
  <si>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</si>
  <si>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</si>
  <si>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</si>
  <si>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</si>
  <si>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250/15</t>
  </si>
  <si>
    <t>1/70</t>
  </si>
  <si>
    <t>Салат</t>
  </si>
  <si>
    <t>1/90</t>
  </si>
  <si>
    <t>1 шт</t>
  </si>
  <si>
    <t>Компот из сухофруктов</t>
  </si>
  <si>
    <t>1/10</t>
  </si>
  <si>
    <t>масло</t>
  </si>
  <si>
    <t>Масло сливочное</t>
  </si>
  <si>
    <t>Выпечка</t>
  </si>
  <si>
    <t>Гор.блюдо</t>
  </si>
  <si>
    <t>Каша молочная кукурузная</t>
  </si>
  <si>
    <t>Каша молочная кукурузная с м/сл</t>
  </si>
  <si>
    <t>220/10</t>
  </si>
  <si>
    <t>Кофейный напиток</t>
  </si>
  <si>
    <t>сыр</t>
  </si>
  <si>
    <t>Сыр</t>
  </si>
  <si>
    <t>Фрукт</t>
  </si>
  <si>
    <t>Яблоко свежее</t>
  </si>
  <si>
    <t>Лечо</t>
  </si>
  <si>
    <t>1/50</t>
  </si>
  <si>
    <t>Суп картофельный с макаронными изделиями</t>
  </si>
  <si>
    <t>Плов из говядины</t>
  </si>
  <si>
    <t>1/250</t>
  </si>
  <si>
    <t>Сок 0,2</t>
  </si>
  <si>
    <t>Кекс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</si>
</sst>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22" fillId="0" borderId="0"/>
    <xf numFmtId="0" fontId="29" fillId="0" borderId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24" fillId="0" borderId="0" xfId="0" applyFont="1"/>
    <xf numFmtId="0" fontId="24" fillId="0" borderId="0" xfId="0" applyFont="1" applyBorder="1"/>
    <xf numFmtId="0" fontId="25" fillId="0" borderId="0" xfId="1" applyNumberFormat="1" applyFont="1" applyFill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right" vertical="center"/>
    </xf>
    <xf numFmtId="2" fontId="26" fillId="0" borderId="0" xfId="1" applyNumberFormat="1" applyFont="1" applyFill="1" applyBorder="1" applyAlignment="1" applyProtection="1">
      <alignment horizontal="center"/>
    </xf>
    <xf numFmtId="0" fontId="25" fillId="0" borderId="0" xfId="1" applyNumberFormat="1" applyFont="1" applyBorder="1" applyAlignment="1" applyProtection="1"/>
    <xf numFmtId="0" fontId="27" fillId="0" borderId="0" xfId="0" applyFont="1"/>
    <xf numFmtId="2" fontId="28" fillId="0" borderId="0" xfId="1" applyNumberFormat="1" applyFont="1" applyFill="1" applyBorder="1" applyAlignment="1" applyProtection="1">
      <alignment horizontal="center"/>
    </xf>
    <xf numFmtId="0" fontId="30" fillId="0" borderId="0" xfId="2" applyNumberFormat="1" applyFont="1" applyFill="1" applyBorder="1" applyAlignment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0" fillId="0" borderId="0" xfId="2" applyNumberFormat="1" applyFont="1" applyFill="1" applyBorder="1" applyAlignment="1">
      <alignment horizontal="right" vertical="center"/>
    </xf>
    <xf numFmtId="0" fontId="30" fillId="0" borderId="0" xfId="1" applyNumberFormat="1" applyFont="1" applyBorder="1" applyAlignment="1" applyProtection="1">
      <alignment horizontal="right" vertical="center"/>
    </xf>
    <xf numFmtId="0" fontId="30" fillId="0" borderId="0" xfId="1" applyNumberFormat="1" applyFont="1" applyBorder="1" applyAlignment="1" applyProtection="1"/>
    <xf numFmtId="0" fontId="27" fillId="0" borderId="0" xfId="0" applyFont="1" applyFill="1"/>
    <xf numFmtId="0" fontId="30" fillId="0" borderId="0" xfId="2" applyNumberFormat="1" applyFont="1" applyBorder="1" applyAlignment="1">
      <alignment vertical="center"/>
    </xf>
    <xf numFmtId="0" fontId="30" fillId="0" borderId="0" xfId="2" applyNumberFormat="1" applyFont="1" applyBorder="1" applyAlignment="1">
      <alignment horizontal="center" vertical="center"/>
    </xf>
    <xf numFmtId="0" fontId="30" fillId="0" borderId="0" xfId="2" applyNumberFormat="1" applyFont="1" applyBorder="1" applyAlignment="1">
      <alignment horizontal="right" vertical="center"/>
    </xf>
    <xf numFmtId="4" fontId="27" fillId="0" borderId="0" xfId="0" applyNumberFormat="1" applyFont="1" applyFill="1"/>
    <xf numFmtId="0" fontId="31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2" fontId="31" fillId="0" borderId="1" xfId="0" applyNumberFormat="1" applyFont="1" applyFill="1" applyBorder="1" applyAlignment="1" applyProtection="1">
      <alignment horizontal="center" vertical="center"/>
      <protection locked="0"/>
    </xf>
    <xf numFmtId="2" fontId="31" fillId="0" borderId="2" xfId="0" applyNumberFormat="1" applyFont="1" applyFill="1" applyBorder="1" applyAlignment="1" applyProtection="1">
      <alignment horizontal="center" vertical="center"/>
      <protection locked="0"/>
    </xf>
    <xf numFmtId="4" fontId="32" fillId="0" borderId="2" xfId="3" applyNumberFormat="1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4" fontId="31" fillId="0" borderId="5" xfId="3" applyNumberFormat="1" applyFont="1" applyFill="1" applyBorder="1" applyAlignment="1">
      <alignment horizontal="center" vertical="center" wrapText="1"/>
    </xf>
    <xf numFmtId="4" fontId="31" fillId="0" borderId="6" xfId="3" applyNumberFormat="1" applyFont="1" applyFill="1" applyBorder="1" applyAlignment="1">
      <alignment horizontal="center" vertical="center" wrapText="1"/>
    </xf>
    <xf numFmtId="4" fontId="32" fillId="0" borderId="6" xfId="3" applyNumberFormat="1" applyFont="1" applyFill="1" applyBorder="1" applyAlignment="1">
      <alignment horizontal="center" vertical="center" wrapText="1"/>
    </xf>
    <xf numFmtId="49" fontId="31" fillId="0" borderId="6" xfId="3" applyNumberFormat="1" applyFont="1" applyFill="1" applyBorder="1" applyAlignment="1">
      <alignment horizontal="center" vertical="center" wrapText="1"/>
    </xf>
    <xf numFmtId="0" fontId="31" fillId="0" borderId="6" xfId="3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4" fontId="31" fillId="0" borderId="8" xfId="3" applyNumberFormat="1" applyFont="1" applyBorder="1" applyAlignment="1">
      <alignment horizontal="center" vertical="center" wrapText="1"/>
    </xf>
    <xf numFmtId="4" fontId="31" fillId="0" borderId="9" xfId="3" applyNumberFormat="1" applyFont="1" applyBorder="1" applyAlignment="1">
      <alignment horizontal="center" vertical="center" wrapText="1"/>
    </xf>
    <xf numFmtId="4" fontId="32" fillId="0" borderId="9" xfId="3" applyNumberFormat="1" applyFont="1" applyFill="1" applyBorder="1" applyAlignment="1">
      <alignment horizontal="center" vertical="center" wrapText="1"/>
    </xf>
    <xf numFmtId="49" fontId="31" fillId="0" borderId="9" xfId="3" applyNumberFormat="1" applyFont="1" applyFill="1" applyBorder="1" applyAlignment="1">
      <alignment horizontal="center" vertical="center" wrapText="1"/>
    </xf>
    <xf numFmtId="0" fontId="31" fillId="0" borderId="9" xfId="3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4" fontId="31" fillId="0" borderId="8" xfId="3" applyNumberFormat="1" applyFont="1" applyFill="1" applyBorder="1" applyAlignment="1">
      <alignment horizontal="center" vertical="center" wrapText="1"/>
    </xf>
    <xf numFmtId="4" fontId="31" fillId="0" borderId="9" xfId="3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 applyProtection="1">
      <alignment horizontal="center"/>
      <protection locked="0"/>
    </xf>
    <xf numFmtId="0" fontId="31" fillId="0" borderId="11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" fontId="32" fillId="0" borderId="13" xfId="3" applyNumberFormat="1" applyFont="1" applyFill="1" applyBorder="1" applyAlignment="1">
      <alignment horizontal="center" vertical="center" wrapText="1"/>
    </xf>
    <xf numFmtId="49" fontId="31" fillId="0" borderId="13" xfId="3" applyNumberFormat="1" applyFont="1" applyFill="1" applyBorder="1" applyAlignment="1">
      <alignment horizontal="center" vertical="center" wrapText="1"/>
    </xf>
    <xf numFmtId="0" fontId="31" fillId="0" borderId="13" xfId="3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4" fontId="32" fillId="0" borderId="14" xfId="3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4" fontId="27" fillId="0" borderId="9" xfId="0" applyNumberFormat="1" applyFont="1" applyFill="1" applyBorder="1" applyAlignment="1" applyProtection="1">
      <alignment vertical="center"/>
      <protection locked="0"/>
    </xf>
    <xf numFmtId="0" fontId="27" fillId="0" borderId="9" xfId="0" applyFont="1" applyFill="1" applyBorder="1"/>
    <xf numFmtId="2" fontId="27" fillId="0" borderId="0" xfId="0" applyNumberFormat="1" applyFont="1" applyFill="1" applyBorder="1" applyAlignment="1" applyProtection="1">
      <alignment horizontal="center" vertical="center"/>
      <protection locked="0"/>
    </xf>
    <xf numFmtId="4" fontId="32" fillId="0" borderId="0" xfId="3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1" fillId="0" borderId="6" xfId="0" applyFont="1" applyFill="1" applyBorder="1" applyAlignment="1">
      <alignment horizontal="center"/>
    </xf>
    <xf numFmtId="0" fontId="31" fillId="0" borderId="21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2" fontId="31" fillId="0" borderId="23" xfId="0" applyNumberFormat="1" applyFont="1" applyFill="1" applyBorder="1" applyAlignment="1" applyProtection="1">
      <alignment horizontal="center" vertical="center"/>
      <protection locked="0"/>
    </xf>
    <xf numFmtId="4" fontId="31" fillId="0" borderId="13" xfId="3" applyNumberFormat="1" applyFont="1" applyFill="1" applyBorder="1" applyAlignment="1">
      <alignment horizontal="center" vertical="center" wrapText="1"/>
    </xf>
    <xf numFmtId="4" fontId="31" fillId="0" borderId="12" xfId="3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2" fontId="27" fillId="0" borderId="20" xfId="0" applyNumberFormat="1" applyFont="1" applyFill="1" applyBorder="1" applyAlignment="1" applyProtection="1">
      <alignment horizontal="center"/>
      <protection locked="0"/>
    </xf>
    <xf numFmtId="2" fontId="27" fillId="0" borderId="19" xfId="0" applyNumberFormat="1" applyFont="1" applyFill="1" applyBorder="1" applyAlignment="1" applyProtection="1">
      <alignment horizontal="center"/>
      <protection locked="0"/>
    </xf>
    <xf numFmtId="2" fontId="27" fillId="0" borderId="18" xfId="0" applyNumberFormat="1" applyFont="1" applyFill="1" applyBorder="1" applyAlignment="1" applyProtection="1">
      <alignment horizontal="center"/>
      <protection locked="0"/>
    </xf>
  </cellXfs>
  <cellStyles count="25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2" xfId="20"/>
    <cellStyle name="Обычный 2 4 3 2 2 13" xfId="21"/>
    <cellStyle name="Обычный 2 4 3 2 2 14" xfId="23"/>
    <cellStyle name="Обычный 2 4 3 2 2 15" xfId="24"/>
    <cellStyle name="Обычный 2 4 3 2 2 2" xfId="6"/>
    <cellStyle name="Обычный 2 4 3 2 2 2 2" xfId="5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2" xfId="22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33</v>
      </c>
      <c r="B1" s="80" t="s">
        <v>32</v>
      </c>
      <c r="C1" s="81"/>
      <c r="D1" s="81"/>
      <c r="E1" s="82"/>
      <c r="F1" s="16" t="s">
        <v>31</v>
      </c>
      <c r="G1" s="62" t="s">
        <v>30</v>
      </c>
      <c r="H1" s="16" t="s">
        <v>29</v>
      </c>
      <c r="I1" s="61">
        <v>44602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</row>
    <row r="4" spans="1:9" s="8" customFormat="1" ht="19.5" x14ac:dyDescent="0.3">
      <c r="A4" s="46" t="s">
        <v>19</v>
      </c>
      <c r="B4" s="75" t="s">
        <v>45</v>
      </c>
      <c r="C4" s="52" t="s">
        <v>46</v>
      </c>
      <c r="D4" s="51" t="s">
        <v>12</v>
      </c>
      <c r="E4" s="50">
        <f>42.12-5</f>
        <v>37.119999999999997</v>
      </c>
      <c r="F4" s="73">
        <f>8.8/25*20</f>
        <v>7.0400000000000009</v>
      </c>
      <c r="G4" s="73">
        <f>11.5/25*20</f>
        <v>9.2000000000000011</v>
      </c>
      <c r="H4" s="73">
        <f>45.5/25*20</f>
        <v>36.4</v>
      </c>
      <c r="I4" s="74">
        <f>322.5/25*20</f>
        <v>258</v>
      </c>
    </row>
    <row r="5" spans="1:9" s="8" customFormat="1" ht="19.5" x14ac:dyDescent="0.3">
      <c r="A5" s="49"/>
      <c r="B5" s="48" t="s">
        <v>5</v>
      </c>
      <c r="C5" s="40" t="s">
        <v>49</v>
      </c>
      <c r="D5" s="39" t="s">
        <v>12</v>
      </c>
      <c r="E5" s="38">
        <f>30-10</f>
        <v>20</v>
      </c>
      <c r="F5" s="44">
        <v>12</v>
      </c>
      <c r="G5" s="44">
        <v>5</v>
      </c>
      <c r="H5" s="44">
        <v>15.6</v>
      </c>
      <c r="I5" s="43">
        <v>172</v>
      </c>
    </row>
    <row r="6" spans="1:9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</row>
    <row r="7" spans="1:9" s="8" customFormat="1" ht="19.5" x14ac:dyDescent="0.3">
      <c r="A7" s="49"/>
      <c r="B7" s="48" t="s">
        <v>50</v>
      </c>
      <c r="C7" s="40" t="s">
        <v>51</v>
      </c>
      <c r="D7" s="39" t="s">
        <v>41</v>
      </c>
      <c r="E7" s="38">
        <f>13-5</f>
        <v>8</v>
      </c>
      <c r="F7" s="44">
        <v>2.2999999999999998</v>
      </c>
      <c r="G7" s="44">
        <v>2.9</v>
      </c>
      <c r="H7" s="44">
        <v>0</v>
      </c>
      <c r="I7" s="43">
        <v>36.4</v>
      </c>
    </row>
    <row r="8" spans="1:9" s="8" customFormat="1" ht="19.5" x14ac:dyDescent="0.3">
      <c r="A8" s="49"/>
      <c r="B8" s="41" t="s">
        <v>42</v>
      </c>
      <c r="C8" s="40" t="s">
        <v>43</v>
      </c>
      <c r="D8" s="39" t="s">
        <v>41</v>
      </c>
      <c r="E8" s="38">
        <f>15-5</f>
        <v>10</v>
      </c>
      <c r="F8" s="44">
        <v>0.1</v>
      </c>
      <c r="G8" s="44">
        <v>7.3</v>
      </c>
      <c r="H8" s="44">
        <v>0.1</v>
      </c>
      <c r="I8" s="43">
        <v>66.099999999999994</v>
      </c>
    </row>
    <row r="9" spans="1:9" s="8" customFormat="1" ht="20.25" thickBot="1" x14ac:dyDescent="0.35">
      <c r="A9" s="35"/>
      <c r="B9" s="69" t="s">
        <v>52</v>
      </c>
      <c r="C9" s="34" t="s">
        <v>53</v>
      </c>
      <c r="D9" s="33" t="s">
        <v>39</v>
      </c>
      <c r="E9" s="32">
        <v>30</v>
      </c>
      <c r="F9" s="31">
        <v>0.4</v>
      </c>
      <c r="G9" s="31">
        <v>0.4</v>
      </c>
      <c r="H9" s="31">
        <v>9.8000000000000007</v>
      </c>
      <c r="I9" s="30">
        <v>47</v>
      </c>
    </row>
    <row r="10" spans="1:9" s="8" customFormat="1" ht="20.25" thickBot="1" x14ac:dyDescent="0.35">
      <c r="A10" s="70" t="s">
        <v>4</v>
      </c>
      <c r="B10" s="71"/>
      <c r="C10" s="57"/>
      <c r="D10" s="56"/>
      <c r="E10" s="55">
        <f>SUM(E4:E9)</f>
        <v>115.2</v>
      </c>
      <c r="F10" s="54">
        <f>SUM(F4:F9)</f>
        <v>24.14</v>
      </c>
      <c r="G10" s="54">
        <f t="shared" ref="G10:I10" si="0">SUM(G4:G9)</f>
        <v>25.7</v>
      </c>
      <c r="H10" s="54">
        <f t="shared" si="0"/>
        <v>77.3</v>
      </c>
      <c r="I10" s="72">
        <f t="shared" si="0"/>
        <v>658.1</v>
      </c>
    </row>
    <row r="11" spans="1:9" s="8" customFormat="1" ht="19.5" x14ac:dyDescent="0.3">
      <c r="A11" s="76" t="s">
        <v>15</v>
      </c>
      <c r="B11" s="53" t="s">
        <v>37</v>
      </c>
      <c r="C11" s="52" t="s">
        <v>54</v>
      </c>
      <c r="D11" s="51" t="s">
        <v>55</v>
      </c>
      <c r="E11" s="50">
        <v>15</v>
      </c>
      <c r="F11" s="73">
        <v>0.5</v>
      </c>
      <c r="G11" s="73">
        <v>0</v>
      </c>
      <c r="H11" s="73">
        <v>2.2999999999999998</v>
      </c>
      <c r="I11" s="74">
        <v>10</v>
      </c>
    </row>
    <row r="12" spans="1:9" s="8" customFormat="1" ht="37.5" x14ac:dyDescent="0.3">
      <c r="A12" s="77"/>
      <c r="B12" s="41" t="s">
        <v>14</v>
      </c>
      <c r="C12" s="40" t="s">
        <v>56</v>
      </c>
      <c r="D12" s="39" t="s">
        <v>35</v>
      </c>
      <c r="E12" s="38">
        <v>80</v>
      </c>
      <c r="F12" s="37">
        <f>3.9</f>
        <v>3.9</v>
      </c>
      <c r="G12" s="37">
        <v>3</v>
      </c>
      <c r="H12" s="37">
        <v>26.4</v>
      </c>
      <c r="I12" s="36">
        <v>143.1</v>
      </c>
    </row>
    <row r="13" spans="1:9" s="8" customFormat="1" ht="19.5" x14ac:dyDescent="0.3">
      <c r="A13" s="77"/>
      <c r="B13" s="41" t="s">
        <v>13</v>
      </c>
      <c r="C13" s="40" t="s">
        <v>57</v>
      </c>
      <c r="D13" s="39" t="s">
        <v>12</v>
      </c>
      <c r="E13" s="38">
        <v>82.1</v>
      </c>
      <c r="F13" s="44">
        <f>34.5/3*2</f>
        <v>23</v>
      </c>
      <c r="G13" s="44">
        <f>13.8/3*2</f>
        <v>9.2000000000000011</v>
      </c>
      <c r="H13" s="44">
        <f>44.4/3*2</f>
        <v>29.599999999999998</v>
      </c>
      <c r="I13" s="43">
        <f>447.6/3*2</f>
        <v>298.40000000000003</v>
      </c>
    </row>
    <row r="14" spans="1:9" s="8" customFormat="1" ht="19.5" x14ac:dyDescent="0.3">
      <c r="A14" s="78"/>
      <c r="B14" s="48" t="s">
        <v>5</v>
      </c>
      <c r="C14" s="40" t="s">
        <v>40</v>
      </c>
      <c r="D14" s="39" t="s">
        <v>12</v>
      </c>
      <c r="E14" s="38">
        <v>20</v>
      </c>
      <c r="F14" s="37">
        <v>0.9</v>
      </c>
      <c r="G14" s="37">
        <v>0.1</v>
      </c>
      <c r="H14" s="37">
        <v>32</v>
      </c>
      <c r="I14" s="36">
        <v>131.80000000000001</v>
      </c>
    </row>
    <row r="15" spans="1:9" s="8" customFormat="1" ht="19.5" x14ac:dyDescent="0.3">
      <c r="A15" s="78"/>
      <c r="B15" s="48" t="s">
        <v>11</v>
      </c>
      <c r="C15" s="40" t="s">
        <v>10</v>
      </c>
      <c r="D15" s="39" t="s">
        <v>7</v>
      </c>
      <c r="E15" s="38">
        <v>7.5</v>
      </c>
      <c r="F15" s="44">
        <f t="shared" ref="F15:I15" si="1">F14/2</f>
        <v>0.45</v>
      </c>
      <c r="G15" s="44">
        <f t="shared" si="1"/>
        <v>0.05</v>
      </c>
      <c r="H15" s="44">
        <f t="shared" si="1"/>
        <v>16</v>
      </c>
      <c r="I15" s="43">
        <f t="shared" si="1"/>
        <v>65.900000000000006</v>
      </c>
    </row>
    <row r="16" spans="1:9" s="8" customFormat="1" ht="19.5" x14ac:dyDescent="0.3">
      <c r="A16" s="78"/>
      <c r="B16" s="48" t="s">
        <v>9</v>
      </c>
      <c r="C16" s="40" t="s">
        <v>8</v>
      </c>
      <c r="D16" s="39" t="s">
        <v>7</v>
      </c>
      <c r="E16" s="38">
        <v>6</v>
      </c>
      <c r="F16" s="37">
        <v>2.6</v>
      </c>
      <c r="G16" s="37">
        <v>1</v>
      </c>
      <c r="H16" s="37">
        <v>12.8</v>
      </c>
      <c r="I16" s="36">
        <v>77.7</v>
      </c>
    </row>
    <row r="17" spans="1:9" s="8" customFormat="1" ht="19.5" x14ac:dyDescent="0.3">
      <c r="A17" s="78"/>
      <c r="B17" s="48"/>
      <c r="C17" s="40"/>
      <c r="D17" s="39"/>
      <c r="E17" s="38"/>
      <c r="F17" s="37"/>
      <c r="G17" s="37"/>
      <c r="H17" s="37"/>
      <c r="I17" s="36"/>
    </row>
    <row r="18" spans="1:9" s="8" customFormat="1" ht="20.25" thickBot="1" x14ac:dyDescent="0.35">
      <c r="A18" s="79"/>
      <c r="B18" s="69"/>
      <c r="C18" s="34"/>
      <c r="D18" s="33"/>
      <c r="E18" s="32"/>
      <c r="F18" s="31"/>
      <c r="G18" s="31"/>
      <c r="H18" s="31"/>
      <c r="I18" s="30"/>
    </row>
    <row r="19" spans="1:9" s="8" customFormat="1" ht="20.25" thickBot="1" x14ac:dyDescent="0.35">
      <c r="A19" s="29" t="s">
        <v>4</v>
      </c>
      <c r="B19" s="28"/>
      <c r="C19" s="27"/>
      <c r="D19" s="26"/>
      <c r="E19" s="25">
        <f>SUM(E11:E18)</f>
        <v>210.6</v>
      </c>
      <c r="F19" s="24">
        <f>SUM(F11:F18)</f>
        <v>31.349999999999998</v>
      </c>
      <c r="G19" s="24">
        <f>SUM(G11:G18)</f>
        <v>13.350000000000001</v>
      </c>
      <c r="H19" s="24">
        <f>SUM(H11:H18)</f>
        <v>119.1</v>
      </c>
      <c r="I19" s="23">
        <f>SUM(I11:I18)</f>
        <v>726.9</v>
      </c>
    </row>
    <row r="20" spans="1:9" s="8" customFormat="1" ht="19.5" x14ac:dyDescent="0.3">
      <c r="A20" s="46" t="s">
        <v>6</v>
      </c>
      <c r="B20" s="45" t="s">
        <v>5</v>
      </c>
      <c r="C20" s="40" t="s">
        <v>59</v>
      </c>
      <c r="D20" s="39" t="s">
        <v>39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</row>
    <row r="21" spans="1:9" s="8" customFormat="1" ht="19.5" x14ac:dyDescent="0.3">
      <c r="A21" s="42"/>
      <c r="B21" s="41" t="s">
        <v>44</v>
      </c>
      <c r="C21" s="40" t="s">
        <v>60</v>
      </c>
      <c r="D21" s="39" t="s">
        <v>36</v>
      </c>
      <c r="E21" s="38">
        <v>59.7</v>
      </c>
      <c r="F21" s="37">
        <v>7.1</v>
      </c>
      <c r="G21" s="37">
        <v>10.199999999999999</v>
      </c>
      <c r="H21" s="37">
        <v>27.8</v>
      </c>
      <c r="I21" s="36">
        <v>231.3</v>
      </c>
    </row>
    <row r="22" spans="1:9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</row>
    <row r="23" spans="1:9" s="8" customFormat="1" ht="20.25" thickBot="1" x14ac:dyDescent="0.35">
      <c r="A23" s="29" t="s">
        <v>4</v>
      </c>
      <c r="B23" s="28"/>
      <c r="C23" s="27"/>
      <c r="D23" s="26"/>
      <c r="E23" s="25">
        <f>SUM(E20:E22)</f>
        <v>97.2</v>
      </c>
      <c r="F23" s="24">
        <f>SUM(F20:F22)</f>
        <v>8.5</v>
      </c>
      <c r="G23" s="24">
        <f>SUM(G20:G22)</f>
        <v>10.399999999999999</v>
      </c>
      <c r="H23" s="24">
        <f>SUM(H20:H22)</f>
        <v>54.2</v>
      </c>
      <c r="I23" s="23">
        <f>SUM(I20:I22)</f>
        <v>351.3</v>
      </c>
    </row>
    <row r="24" spans="1:9" s="8" customFormat="1" ht="18.75" x14ac:dyDescent="0.3">
      <c r="A24" s="22"/>
      <c r="B24" s="22"/>
      <c r="C24" s="16"/>
      <c r="D24" s="16"/>
      <c r="E24" s="16"/>
      <c r="F24" s="16"/>
      <c r="G24" s="16"/>
      <c r="H24" s="20"/>
      <c r="I24" s="16"/>
    </row>
    <row r="25" spans="1:9" s="8" customFormat="1" ht="18.75" x14ac:dyDescent="0.3">
      <c r="A25" s="21"/>
      <c r="B25" s="21"/>
      <c r="C25" s="16"/>
      <c r="D25" s="16"/>
      <c r="E25" s="16"/>
      <c r="F25" s="16"/>
      <c r="G25" s="16"/>
      <c r="H25" s="20"/>
      <c r="I25" s="16"/>
    </row>
    <row r="26" spans="1:9" s="8" customFormat="1" ht="16.5" customHeight="1" x14ac:dyDescent="0.3">
      <c r="A26" s="16"/>
      <c r="B26" s="16"/>
      <c r="C26" s="19" t="s">
        <v>3</v>
      </c>
      <c r="D26" s="18"/>
      <c r="E26" s="17" t="s">
        <v>2</v>
      </c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 t="s">
        <v>1</v>
      </c>
      <c r="D28" s="12"/>
      <c r="E28" s="11" t="s">
        <v>0</v>
      </c>
      <c r="F28" s="10"/>
      <c r="G28" s="9"/>
      <c r="H28" s="9"/>
      <c r="I28" s="9"/>
    </row>
    <row r="29" spans="1:9" x14ac:dyDescent="0.25">
      <c r="A29" s="7"/>
      <c r="B29" s="5"/>
      <c r="C29" s="4"/>
      <c r="D29" s="3"/>
      <c r="E29" s="6"/>
      <c r="F29" s="6"/>
      <c r="G29" s="6"/>
      <c r="H29" s="6"/>
      <c r="I29" s="6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I9" sqref="I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6" t="s">
        <v>33</v>
      </c>
      <c r="B1" s="80" t="s">
        <v>32</v>
      </c>
      <c r="C1" s="81"/>
      <c r="D1" s="81"/>
      <c r="E1" s="82"/>
      <c r="F1" s="16" t="s">
        <v>31</v>
      </c>
      <c r="G1" s="62" t="s">
        <v>34</v>
      </c>
      <c r="H1" s="16" t="s">
        <v>29</v>
      </c>
      <c r="I1" s="61">
        <f>food1!I1</f>
        <v>44602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60" t="s">
        <v>28</v>
      </c>
      <c r="B3" s="59" t="s">
        <v>27</v>
      </c>
      <c r="C3" s="59" t="s">
        <v>26</v>
      </c>
      <c r="D3" s="59" t="s">
        <v>25</v>
      </c>
      <c r="E3" s="59" t="s">
        <v>24</v>
      </c>
      <c r="F3" s="59" t="s">
        <v>23</v>
      </c>
      <c r="G3" s="59" t="s">
        <v>22</v>
      </c>
      <c r="H3" s="59" t="s">
        <v>21</v>
      </c>
      <c r="I3" s="58" t="s">
        <v>20</v>
      </c>
      <c r="J3" s="68"/>
    </row>
    <row r="4" spans="1:10" s="8" customFormat="1" ht="19.5" x14ac:dyDescent="0.3">
      <c r="A4" s="46" t="s">
        <v>19</v>
      </c>
      <c r="B4" s="75" t="s">
        <v>45</v>
      </c>
      <c r="C4" s="52" t="s">
        <v>47</v>
      </c>
      <c r="D4" s="51" t="s">
        <v>48</v>
      </c>
      <c r="E4" s="50">
        <f>42.12+18.4</f>
        <v>60.519999999999996</v>
      </c>
      <c r="F4" s="73">
        <f>8.8/25*22</f>
        <v>7.7440000000000007</v>
      </c>
      <c r="G4" s="73">
        <f>11.5/25*22</f>
        <v>10.120000000000001</v>
      </c>
      <c r="H4" s="73">
        <f>45.5/25*22</f>
        <v>40.04</v>
      </c>
      <c r="I4" s="74">
        <f>322.5/25*22</f>
        <v>283.8</v>
      </c>
      <c r="J4" s="68"/>
    </row>
    <row r="5" spans="1:10" s="8" customFormat="1" ht="19.5" x14ac:dyDescent="0.3">
      <c r="A5" s="49"/>
      <c r="B5" s="48" t="s">
        <v>5</v>
      </c>
      <c r="C5" s="40" t="s">
        <v>49</v>
      </c>
      <c r="D5" s="39" t="s">
        <v>12</v>
      </c>
      <c r="E5" s="38">
        <f>30-10</f>
        <v>20</v>
      </c>
      <c r="F5" s="44">
        <v>12</v>
      </c>
      <c r="G5" s="44">
        <v>5</v>
      </c>
      <c r="H5" s="44">
        <v>15.6</v>
      </c>
      <c r="I5" s="43">
        <v>172</v>
      </c>
      <c r="J5" s="16"/>
    </row>
    <row r="6" spans="1:10" s="8" customFormat="1" ht="19.5" x14ac:dyDescent="0.3">
      <c r="A6" s="49"/>
      <c r="B6" s="48" t="s">
        <v>18</v>
      </c>
      <c r="C6" s="40" t="s">
        <v>17</v>
      </c>
      <c r="D6" s="39" t="s">
        <v>16</v>
      </c>
      <c r="E6" s="38">
        <v>10.08</v>
      </c>
      <c r="F6" s="44">
        <v>2.2999999999999998</v>
      </c>
      <c r="G6" s="44">
        <v>0.9</v>
      </c>
      <c r="H6" s="44">
        <v>15.4</v>
      </c>
      <c r="I6" s="43">
        <v>78.599999999999994</v>
      </c>
      <c r="J6" s="16"/>
    </row>
    <row r="7" spans="1:10" s="8" customFormat="1" ht="19.5" x14ac:dyDescent="0.3">
      <c r="A7" s="49"/>
      <c r="B7" s="48" t="s">
        <v>50</v>
      </c>
      <c r="C7" s="40" t="s">
        <v>51</v>
      </c>
      <c r="D7" s="39" t="s">
        <v>41</v>
      </c>
      <c r="E7" s="38">
        <f>13-5</f>
        <v>8</v>
      </c>
      <c r="F7" s="44">
        <v>2.2999999999999998</v>
      </c>
      <c r="G7" s="44">
        <v>2.9</v>
      </c>
      <c r="H7" s="44">
        <v>0</v>
      </c>
      <c r="I7" s="43">
        <v>36.4</v>
      </c>
      <c r="J7" s="16"/>
    </row>
    <row r="8" spans="1:10" s="8" customFormat="1" ht="19.5" x14ac:dyDescent="0.3">
      <c r="A8" s="49"/>
      <c r="B8" s="41" t="s">
        <v>42</v>
      </c>
      <c r="C8" s="40" t="s">
        <v>43</v>
      </c>
      <c r="D8" s="39" t="s">
        <v>41</v>
      </c>
      <c r="E8" s="38">
        <f>15-5</f>
        <v>10</v>
      </c>
      <c r="F8" s="44">
        <v>0.1</v>
      </c>
      <c r="G8" s="44">
        <v>7.3</v>
      </c>
      <c r="H8" s="44">
        <v>0.1</v>
      </c>
      <c r="I8" s="43">
        <v>66.099999999999994</v>
      </c>
      <c r="J8" s="16"/>
    </row>
    <row r="9" spans="1:10" s="8" customFormat="1" ht="20.25" thickBot="1" x14ac:dyDescent="0.35">
      <c r="A9" s="35"/>
      <c r="B9" s="69" t="s">
        <v>52</v>
      </c>
      <c r="C9" s="34" t="s">
        <v>53</v>
      </c>
      <c r="D9" s="33" t="s">
        <v>39</v>
      </c>
      <c r="E9" s="32">
        <v>30</v>
      </c>
      <c r="F9" s="31">
        <v>0.4</v>
      </c>
      <c r="G9" s="31">
        <v>0.4</v>
      </c>
      <c r="H9" s="31">
        <v>9.8000000000000007</v>
      </c>
      <c r="I9" s="30">
        <v>47</v>
      </c>
      <c r="J9" s="67"/>
    </row>
    <row r="10" spans="1:10" s="8" customFormat="1" ht="20.25" thickBot="1" x14ac:dyDescent="0.35">
      <c r="A10" s="70" t="s">
        <v>4</v>
      </c>
      <c r="B10" s="71"/>
      <c r="C10" s="57"/>
      <c r="D10" s="56"/>
      <c r="E10" s="55">
        <f>SUM(E4:E9)</f>
        <v>138.6</v>
      </c>
      <c r="F10" s="54">
        <f>SUM(F4:F9)</f>
        <v>24.844000000000001</v>
      </c>
      <c r="G10" s="54">
        <f t="shared" ref="G10:I10" si="0">SUM(G4:G9)</f>
        <v>26.619999999999997</v>
      </c>
      <c r="H10" s="54">
        <f t="shared" si="0"/>
        <v>80.94</v>
      </c>
      <c r="I10" s="72">
        <f t="shared" si="0"/>
        <v>683.9</v>
      </c>
      <c r="J10" s="68"/>
    </row>
    <row r="11" spans="1:10" s="8" customFormat="1" ht="19.5" x14ac:dyDescent="0.3">
      <c r="A11" s="46" t="s">
        <v>15</v>
      </c>
      <c r="B11" s="53" t="s">
        <v>37</v>
      </c>
      <c r="C11" s="52" t="s">
        <v>54</v>
      </c>
      <c r="D11" s="51" t="s">
        <v>55</v>
      </c>
      <c r="E11" s="50">
        <v>15</v>
      </c>
      <c r="F11" s="73">
        <v>0.5</v>
      </c>
      <c r="G11" s="73">
        <v>0</v>
      </c>
      <c r="H11" s="73">
        <v>2.2999999999999998</v>
      </c>
      <c r="I11" s="74">
        <v>10</v>
      </c>
      <c r="J11" s="68"/>
    </row>
    <row r="12" spans="1:10" s="8" customFormat="1" ht="37.5" x14ac:dyDescent="0.3">
      <c r="A12" s="42"/>
      <c r="B12" s="41" t="s">
        <v>14</v>
      </c>
      <c r="C12" s="40" t="s">
        <v>56</v>
      </c>
      <c r="D12" s="39" t="s">
        <v>35</v>
      </c>
      <c r="E12" s="38">
        <v>80</v>
      </c>
      <c r="F12" s="37">
        <f>3.9</f>
        <v>3.9</v>
      </c>
      <c r="G12" s="37">
        <v>3</v>
      </c>
      <c r="H12" s="37">
        <v>26.4</v>
      </c>
      <c r="I12" s="36">
        <v>143.1</v>
      </c>
      <c r="J12" s="16"/>
    </row>
    <row r="13" spans="1:10" s="8" customFormat="1" ht="19.5" x14ac:dyDescent="0.3">
      <c r="A13" s="42"/>
      <c r="B13" s="41" t="s">
        <v>13</v>
      </c>
      <c r="C13" s="40" t="s">
        <v>57</v>
      </c>
      <c r="D13" s="39" t="s">
        <v>58</v>
      </c>
      <c r="E13" s="38">
        <f>77.1/20*25-1.675</f>
        <v>94.699999999999989</v>
      </c>
      <c r="F13" s="44">
        <f>34.5/3*2.5</f>
        <v>28.75</v>
      </c>
      <c r="G13" s="44">
        <f>13.8/3*2.5</f>
        <v>11.500000000000002</v>
      </c>
      <c r="H13" s="44">
        <f>44.4/3*2.5</f>
        <v>37</v>
      </c>
      <c r="I13" s="43">
        <f>447.6/3*2.5</f>
        <v>373.00000000000006</v>
      </c>
      <c r="J13" s="16"/>
    </row>
    <row r="14" spans="1:10" s="8" customFormat="1" ht="19.5" x14ac:dyDescent="0.3">
      <c r="A14" s="49"/>
      <c r="B14" s="48" t="s">
        <v>5</v>
      </c>
      <c r="C14" s="40" t="s">
        <v>40</v>
      </c>
      <c r="D14" s="39" t="s">
        <v>12</v>
      </c>
      <c r="E14" s="38">
        <v>20</v>
      </c>
      <c r="F14" s="37">
        <v>0.9</v>
      </c>
      <c r="G14" s="37">
        <v>0.1</v>
      </c>
      <c r="H14" s="37">
        <v>32</v>
      </c>
      <c r="I14" s="36">
        <v>131.80000000000001</v>
      </c>
      <c r="J14" s="16"/>
    </row>
    <row r="15" spans="1:10" s="8" customFormat="1" ht="19.5" x14ac:dyDescent="0.3">
      <c r="A15" s="49"/>
      <c r="B15" s="48" t="s">
        <v>11</v>
      </c>
      <c r="C15" s="40" t="s">
        <v>10</v>
      </c>
      <c r="D15" s="39" t="s">
        <v>7</v>
      </c>
      <c r="E15" s="38">
        <v>7.5</v>
      </c>
      <c r="F15" s="44">
        <f t="shared" ref="F15:I15" si="1">F14/2</f>
        <v>0.45</v>
      </c>
      <c r="G15" s="44">
        <f t="shared" si="1"/>
        <v>0.05</v>
      </c>
      <c r="H15" s="44">
        <f t="shared" si="1"/>
        <v>16</v>
      </c>
      <c r="I15" s="43">
        <f t="shared" si="1"/>
        <v>65.900000000000006</v>
      </c>
      <c r="J15" s="16"/>
    </row>
    <row r="16" spans="1:10" s="8" customFormat="1" ht="19.5" x14ac:dyDescent="0.3">
      <c r="A16" s="49"/>
      <c r="B16" s="48" t="s">
        <v>9</v>
      </c>
      <c r="C16" s="40" t="s">
        <v>8</v>
      </c>
      <c r="D16" s="39" t="s">
        <v>7</v>
      </c>
      <c r="E16" s="38">
        <v>6</v>
      </c>
      <c r="F16" s="37">
        <v>2.6</v>
      </c>
      <c r="G16" s="37">
        <v>1</v>
      </c>
      <c r="H16" s="37">
        <v>12.8</v>
      </c>
      <c r="I16" s="36">
        <v>77.7</v>
      </c>
      <c r="J16" s="16"/>
    </row>
    <row r="17" spans="1:10" s="8" customFormat="1" ht="19.5" x14ac:dyDescent="0.3">
      <c r="A17" s="49"/>
      <c r="B17" s="48"/>
      <c r="C17" s="40"/>
      <c r="D17" s="39"/>
      <c r="E17" s="38"/>
      <c r="F17" s="37"/>
      <c r="G17" s="37"/>
      <c r="H17" s="37"/>
      <c r="I17" s="36"/>
      <c r="J17" s="67"/>
    </row>
    <row r="18" spans="1:10" s="8" customFormat="1" ht="20.25" thickBot="1" x14ac:dyDescent="0.35">
      <c r="A18" s="35"/>
      <c r="B18" s="69"/>
      <c r="C18" s="34"/>
      <c r="D18" s="33"/>
      <c r="E18" s="32"/>
      <c r="F18" s="31"/>
      <c r="G18" s="31"/>
      <c r="H18" s="31"/>
      <c r="I18" s="30"/>
      <c r="J18" s="16"/>
    </row>
    <row r="19" spans="1:10" s="8" customFormat="1" ht="20.25" thickBot="1" x14ac:dyDescent="0.35">
      <c r="A19" s="29" t="s">
        <v>4</v>
      </c>
      <c r="B19" s="28"/>
      <c r="C19" s="27"/>
      <c r="D19" s="26"/>
      <c r="E19" s="25">
        <f>SUM(E11:E18)</f>
        <v>223.2</v>
      </c>
      <c r="F19" s="24">
        <f>SUM(F11:F18)</f>
        <v>37.1</v>
      </c>
      <c r="G19" s="24">
        <f>SUM(G11:G18)</f>
        <v>15.650000000000002</v>
      </c>
      <c r="H19" s="24">
        <f>SUM(H11:H18)</f>
        <v>126.5</v>
      </c>
      <c r="I19" s="23">
        <f>SUM(I11:I18)</f>
        <v>801.50000000000011</v>
      </c>
      <c r="J19" s="16"/>
    </row>
    <row r="20" spans="1:10" s="8" customFormat="1" ht="19.5" x14ac:dyDescent="0.3">
      <c r="A20" s="46" t="s">
        <v>6</v>
      </c>
      <c r="B20" s="45" t="s">
        <v>5</v>
      </c>
      <c r="C20" s="40" t="s">
        <v>59</v>
      </c>
      <c r="D20" s="39" t="s">
        <v>39</v>
      </c>
      <c r="E20" s="38">
        <v>37.5</v>
      </c>
      <c r="F20" s="44">
        <v>1.4</v>
      </c>
      <c r="G20" s="44">
        <v>0.2</v>
      </c>
      <c r="H20" s="44">
        <v>26.4</v>
      </c>
      <c r="I20" s="43">
        <v>120</v>
      </c>
      <c r="J20" s="67"/>
    </row>
    <row r="21" spans="1:10" s="8" customFormat="1" ht="19.5" x14ac:dyDescent="0.3">
      <c r="A21" s="42"/>
      <c r="B21" s="41" t="s">
        <v>44</v>
      </c>
      <c r="C21" s="40" t="s">
        <v>60</v>
      </c>
      <c r="D21" s="39" t="s">
        <v>38</v>
      </c>
      <c r="E21" s="38">
        <v>68.7</v>
      </c>
      <c r="F21" s="37">
        <f>7.1/7*9</f>
        <v>9.1285714285714281</v>
      </c>
      <c r="G21" s="37">
        <f>10.2/7*9</f>
        <v>13.114285714285714</v>
      </c>
      <c r="H21" s="37">
        <f>27.8/7*9</f>
        <v>35.742857142857147</v>
      </c>
      <c r="I21" s="36">
        <f>231.3/7*9</f>
        <v>297.3857142857143</v>
      </c>
      <c r="J21" s="16"/>
    </row>
    <row r="22" spans="1:10" s="8" customFormat="1" ht="20.25" thickBot="1" x14ac:dyDescent="0.35">
      <c r="A22" s="35"/>
      <c r="B22" s="47"/>
      <c r="C22" s="34"/>
      <c r="D22" s="33"/>
      <c r="E22" s="32"/>
      <c r="F22" s="31"/>
      <c r="G22" s="31"/>
      <c r="H22" s="31"/>
      <c r="I22" s="30"/>
      <c r="J22" s="16"/>
    </row>
    <row r="23" spans="1:10" s="8" customFormat="1" ht="20.25" thickBot="1" x14ac:dyDescent="0.35">
      <c r="A23" s="29" t="s">
        <v>4</v>
      </c>
      <c r="B23" s="28"/>
      <c r="C23" s="27"/>
      <c r="D23" s="26"/>
      <c r="E23" s="25">
        <f>SUM(E20:E22)</f>
        <v>106.2</v>
      </c>
      <c r="F23" s="24">
        <f>SUM(F20:F22)</f>
        <v>10.528571428571428</v>
      </c>
      <c r="G23" s="24">
        <f>SUM(G20:G22)</f>
        <v>13.314285714285713</v>
      </c>
      <c r="H23" s="24">
        <f>SUM(H20:H22)</f>
        <v>62.142857142857146</v>
      </c>
      <c r="I23" s="23">
        <f>SUM(I20:I22)</f>
        <v>417.3857142857143</v>
      </c>
      <c r="J23" s="16"/>
    </row>
    <row r="24" spans="1:10" s="8" customFormat="1" ht="18.75" x14ac:dyDescent="0.3">
      <c r="A24" s="21"/>
      <c r="B24" s="21"/>
      <c r="C24" s="22"/>
      <c r="D24" s="22"/>
      <c r="E24" s="22"/>
      <c r="F24" s="22"/>
      <c r="G24" s="22"/>
      <c r="H24" s="22"/>
      <c r="I24" s="22"/>
      <c r="J24" s="16"/>
    </row>
    <row r="25" spans="1:10" s="8" customFormat="1" ht="19.5" x14ac:dyDescent="0.3">
      <c r="A25" s="21"/>
      <c r="B25" s="21"/>
      <c r="C25" s="66"/>
      <c r="D25" s="65"/>
      <c r="E25" s="64"/>
      <c r="F25" s="63"/>
      <c r="G25" s="63"/>
      <c r="H25" s="63"/>
      <c r="I25" s="63"/>
      <c r="J25" s="16"/>
    </row>
    <row r="26" spans="1:10" s="8" customFormat="1" ht="18.75" x14ac:dyDescent="0.3">
      <c r="A26" s="16"/>
      <c r="B26" s="16"/>
      <c r="C26" s="19" t="s">
        <v>3</v>
      </c>
      <c r="D26" s="18"/>
      <c r="E26" s="17" t="s">
        <v>2</v>
      </c>
      <c r="F26" s="10"/>
      <c r="G26" s="20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8.75" x14ac:dyDescent="0.3">
      <c r="A28" s="16"/>
      <c r="B28" s="16"/>
      <c r="C28" s="13" t="s">
        <v>1</v>
      </c>
      <c r="D28" s="12"/>
      <c r="E28" s="11" t="s">
        <v>0</v>
      </c>
      <c r="F28" s="10"/>
      <c r="G28" s="16"/>
      <c r="H28" s="16"/>
      <c r="I28" s="16"/>
      <c r="J28" s="16"/>
    </row>
    <row r="29" spans="1:10" x14ac:dyDescent="0.25">
      <c r="A29" s="7"/>
      <c r="B29" s="5"/>
      <c r="C29" s="4"/>
      <c r="D29" s="3"/>
      <c r="E29" s="6"/>
      <c r="F29" s="6"/>
      <c r="G29" s="6"/>
      <c r="H29" s="6"/>
      <c r="I29" s="6"/>
      <c r="J29" s="1"/>
    </row>
    <row r="30" spans="1:10" x14ac:dyDescent="0.25">
      <c r="A30" s="7"/>
      <c r="B30" s="5"/>
      <c r="C30" s="4"/>
      <c r="D30" s="3"/>
      <c r="E30" s="6"/>
      <c r="F30" s="6"/>
      <c r="G30" s="6"/>
      <c r="H30" s="6"/>
      <c r="I30" s="6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2022-02-09T10:02:41Z</dcterms:modified>
</cp:coreProperties>
</file>