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od1" sheetId="2" r:id="rId1"/>
    <sheet name="food2" sheetId="3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F23" i="3" l="1"/>
  <c r="E23" i="3"/>
  <c r="I21" i="3"/>
  <c r="I23" i="3" s="1"/>
  <c r="H21" i="3"/>
  <c r="H23" i="3" s="1"/>
  <c r="G21" i="3"/>
  <c r="G23" i="3" s="1"/>
  <c r="F21" i="3"/>
  <c r="G19" i="3"/>
  <c r="I16" i="3"/>
  <c r="H16" i="3"/>
  <c r="G16" i="3"/>
  <c r="F16" i="3"/>
  <c r="I14" i="3"/>
  <c r="H14" i="3"/>
  <c r="G14" i="3"/>
  <c r="F14" i="3"/>
  <c r="I13" i="3"/>
  <c r="I19" i="3" s="1"/>
  <c r="H13" i="3"/>
  <c r="H19" i="3" s="1"/>
  <c r="G13" i="3"/>
  <c r="F13" i="3"/>
  <c r="F19" i="3" s="1"/>
  <c r="E12" i="3"/>
  <c r="E19" i="3" s="1"/>
  <c r="I10" i="3"/>
  <c r="E10" i="3"/>
  <c r="I8" i="3"/>
  <c r="H8" i="3"/>
  <c r="I4" i="3"/>
  <c r="H4" i="3"/>
  <c r="H10" i="3" s="1"/>
  <c r="G4" i="3"/>
  <c r="G10" i="3" s="1"/>
  <c r="F4" i="3"/>
  <c r="F10" i="3" s="1"/>
  <c r="E4" i="3"/>
  <c r="I23" i="2"/>
  <c r="H23" i="2"/>
  <c r="G23" i="2"/>
  <c r="F23" i="2"/>
  <c r="E23" i="2"/>
  <c r="H19" i="2"/>
  <c r="E19" i="2"/>
  <c r="I16" i="2"/>
  <c r="H16" i="2"/>
  <c r="G16" i="2"/>
  <c r="F16" i="2"/>
  <c r="I14" i="2"/>
  <c r="H14" i="2"/>
  <c r="G14" i="2"/>
  <c r="F14" i="2"/>
  <c r="I13" i="2"/>
  <c r="I19" i="2" s="1"/>
  <c r="H13" i="2"/>
  <c r="G13" i="2"/>
  <c r="G19" i="2" s="1"/>
  <c r="F13" i="2"/>
  <c r="F19" i="2" s="1"/>
  <c r="I10" i="2"/>
  <c r="G10" i="2"/>
  <c r="F10" i="2"/>
  <c r="E10" i="2"/>
  <c r="I8" i="2"/>
  <c r="H8" i="2"/>
  <c r="I4" i="2"/>
  <c r="H4" i="2"/>
  <c r="H10" i="2" s="1"/>
  <c r="G4" i="2"/>
  <c r="F4" i="2"/>
  <c r="E4" i="2"/>
  <c r="I1" i="3" l="1"/>
</calcChain>
</file>

<file path=xl/sharedStrings.xml><?xml version="1.0" encoding="utf-8"?>
<sst xmlns="http://schemas.openxmlformats.org/spreadsheetml/2006/main" count="132" uniqueCount="63">
  <si>
    <t>Мустафаева Н.В.</t>
  </si>
  <si>
    <t>Зав.производством</t>
  </si>
  <si>
    <t>Гудым Д.С.</t>
  </si>
  <si>
    <t>Бухгалтер</t>
  </si>
  <si>
    <t>Итого:</t>
  </si>
  <si>
    <t>напиток</t>
  </si>
  <si>
    <t>Полдник</t>
  </si>
  <si>
    <t>0,030</t>
  </si>
  <si>
    <t>Хлеб ржано-пшеничный</t>
  </si>
  <si>
    <t>хлеб черн.</t>
  </si>
  <si>
    <t>Хлеб пшеничный</t>
  </si>
  <si>
    <t>хлеб бел.</t>
  </si>
  <si>
    <t>1/200</t>
  </si>
  <si>
    <t>2 блюдо</t>
  </si>
  <si>
    <t>1 блюдо</t>
  </si>
  <si>
    <t>Обед</t>
  </si>
  <si>
    <t>1/30</t>
  </si>
  <si>
    <t>Батон</t>
  </si>
  <si>
    <t>хлеб</t>
  </si>
  <si>
    <t>Завтрак</t>
  </si>
  <si>
    <t>Калорийность</t>
  </si>
  <si>
    <t>Углеводы</t>
  </si>
  <si>
    <t>Жиры</t>
  </si>
  <si>
    <t>Белки</t>
  </si>
  <si>
    <t>Цена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</si>
  <si>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</si>
  <si>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</si>
  <si>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</si>
  <si>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</si>
  <si>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</si>
  <si>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</si>
  <si>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</si>
  <si>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</si>
  <si>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</si>
  <si>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</si>
  <si>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1/100</t>
  </si>
  <si>
    <t>250/15</t>
  </si>
  <si>
    <t>1/70</t>
  </si>
  <si>
    <t>Салат</t>
  </si>
  <si>
    <t>1/90</t>
  </si>
  <si>
    <t>1 шт</t>
  </si>
  <si>
    <t>Выпечка</t>
  </si>
  <si>
    <t>250/25</t>
  </si>
  <si>
    <t>1/150</t>
  </si>
  <si>
    <t>1/180</t>
  </si>
  <si>
    <t>Чай с сахаром</t>
  </si>
  <si>
    <t>Компот из сухофруктов</t>
  </si>
  <si>
    <t>Гор.блюдо</t>
  </si>
  <si>
    <t>Омлет натуральный</t>
  </si>
  <si>
    <t>1/140</t>
  </si>
  <si>
    <t>1/160</t>
  </si>
  <si>
    <t>Подгарнировка</t>
  </si>
  <si>
    <t>Зеленый горошек</t>
  </si>
  <si>
    <t>1/20</t>
  </si>
  <si>
    <t>Мармелад</t>
  </si>
  <si>
    <t>1/15</t>
  </si>
  <si>
    <t>Салат Любительский</t>
  </si>
  <si>
    <t>Суп гречневый с курицей</t>
  </si>
  <si>
    <t>Сосиски отварные</t>
  </si>
  <si>
    <t>Гарнир</t>
  </si>
  <si>
    <t>Картофельное пюре</t>
  </si>
  <si>
    <t>Сок 0,2</t>
  </si>
  <si>
    <t>Булочка 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</si>
</sst>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1">
    <xf numFmtId="0" fontId="0" fillId="0" borderId="0"/>
    <xf numFmtId="0" fontId="18" fillId="0" borderId="0"/>
    <xf numFmtId="0" fontId="25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9">
    <xf numFmtId="0" fontId="0" fillId="0" borderId="0" xfId="0"/>
    <xf numFmtId="0" fontId="20" fillId="0" borderId="0" xfId="0" applyFont="1"/>
    <xf numFmtId="0" fontId="20" fillId="0" borderId="0" xfId="0" applyFont="1" applyBorder="1"/>
    <xf numFmtId="0" fontId="21" fillId="0" borderId="0" xfId="1" applyNumberFormat="1" applyFont="1" applyFill="1" applyBorder="1" applyAlignment="1" applyProtection="1">
      <alignment vertical="center"/>
    </xf>
    <xf numFmtId="0" fontId="21" fillId="0" borderId="0" xfId="1" applyNumberFormat="1" applyFont="1" applyBorder="1" applyAlignment="1" applyProtection="1">
      <alignment vertical="center"/>
    </xf>
    <xf numFmtId="0" fontId="21" fillId="0" borderId="0" xfId="1" applyNumberFormat="1" applyFont="1" applyBorder="1" applyAlignment="1" applyProtection="1">
      <alignment horizontal="right" vertical="center"/>
    </xf>
    <xf numFmtId="2" fontId="22" fillId="0" borderId="0" xfId="1" applyNumberFormat="1" applyFont="1" applyFill="1" applyBorder="1" applyAlignment="1" applyProtection="1">
      <alignment horizontal="center"/>
    </xf>
    <xf numFmtId="0" fontId="21" fillId="0" borderId="0" xfId="1" applyNumberFormat="1" applyFont="1" applyBorder="1" applyAlignment="1" applyProtection="1"/>
    <xf numFmtId="0" fontId="23" fillId="0" borderId="0" xfId="0" applyFont="1"/>
    <xf numFmtId="2" fontId="24" fillId="0" borderId="0" xfId="1" applyNumberFormat="1" applyFont="1" applyFill="1" applyBorder="1" applyAlignment="1" applyProtection="1">
      <alignment horizontal="center"/>
    </xf>
    <xf numFmtId="0" fontId="26" fillId="0" borderId="0" xfId="2" applyNumberFormat="1" applyFont="1" applyFill="1" applyBorder="1" applyAlignment="1">
      <alignment vertical="center"/>
    </xf>
    <xf numFmtId="0" fontId="26" fillId="0" borderId="0" xfId="1" applyNumberFormat="1" applyFont="1" applyFill="1" applyBorder="1" applyAlignment="1" applyProtection="1">
      <alignment vertical="center"/>
    </xf>
    <xf numFmtId="0" fontId="26" fillId="0" borderId="0" xfId="2" applyNumberFormat="1" applyFont="1" applyFill="1" applyBorder="1" applyAlignment="1">
      <alignment horizontal="center" vertical="center"/>
    </xf>
    <xf numFmtId="0" fontId="26" fillId="0" borderId="0" xfId="2" applyNumberFormat="1" applyFont="1" applyFill="1" applyBorder="1" applyAlignment="1">
      <alignment horizontal="right" vertical="center"/>
    </xf>
    <xf numFmtId="0" fontId="26" fillId="0" borderId="0" xfId="1" applyNumberFormat="1" applyFont="1" applyBorder="1" applyAlignment="1" applyProtection="1">
      <alignment horizontal="right" vertical="center"/>
    </xf>
    <xf numFmtId="0" fontId="26" fillId="0" borderId="0" xfId="1" applyNumberFormat="1" applyFont="1" applyBorder="1" applyAlignment="1" applyProtection="1"/>
    <xf numFmtId="0" fontId="23" fillId="0" borderId="0" xfId="0" applyFont="1" applyFill="1"/>
    <xf numFmtId="0" fontId="26" fillId="0" borderId="0" xfId="2" applyNumberFormat="1" applyFont="1" applyBorder="1" applyAlignment="1">
      <alignment vertical="center"/>
    </xf>
    <xf numFmtId="0" fontId="26" fillId="0" borderId="0" xfId="2" applyNumberFormat="1" applyFont="1" applyBorder="1" applyAlignment="1">
      <alignment horizontal="center" vertical="center"/>
    </xf>
    <xf numFmtId="0" fontId="26" fillId="0" borderId="0" xfId="2" applyNumberFormat="1" applyFont="1" applyBorder="1" applyAlignment="1">
      <alignment horizontal="right" vertical="center"/>
    </xf>
    <xf numFmtId="4" fontId="23" fillId="0" borderId="0" xfId="0" applyNumberFormat="1" applyFont="1" applyFill="1"/>
    <xf numFmtId="0" fontId="27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2" fontId="27" fillId="0" borderId="1" xfId="0" applyNumberFormat="1" applyFont="1" applyFill="1" applyBorder="1" applyAlignment="1" applyProtection="1">
      <alignment horizontal="center" vertical="center"/>
      <protection locked="0"/>
    </xf>
    <xf numFmtId="2" fontId="27" fillId="0" borderId="2" xfId="0" applyNumberFormat="1" applyFont="1" applyFill="1" applyBorder="1" applyAlignment="1" applyProtection="1">
      <alignment horizontal="center" vertical="center"/>
      <protection locked="0"/>
    </xf>
    <xf numFmtId="4" fontId="28" fillId="0" borderId="2" xfId="3" applyNumberFormat="1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 applyProtection="1">
      <alignment horizontal="center" vertical="center"/>
      <protection locked="0"/>
    </xf>
    <xf numFmtId="0" fontId="27" fillId="0" borderId="2" xfId="0" applyFont="1" applyFill="1" applyBorder="1" applyAlignment="1" applyProtection="1">
      <alignment horizontal="center" vertical="center" wrapText="1"/>
      <protection locked="0"/>
    </xf>
    <xf numFmtId="0" fontId="27" fillId="0" borderId="3" xfId="0" applyFont="1" applyFill="1" applyBorder="1" applyAlignment="1">
      <alignment vertical="center"/>
    </xf>
    <xf numFmtId="0" fontId="27" fillId="0" borderId="4" xfId="0" applyFont="1" applyFill="1" applyBorder="1" applyAlignment="1">
      <alignment vertical="center"/>
    </xf>
    <xf numFmtId="4" fontId="27" fillId="0" borderId="5" xfId="3" applyNumberFormat="1" applyFont="1" applyFill="1" applyBorder="1" applyAlignment="1">
      <alignment horizontal="center" vertical="center" wrapText="1"/>
    </xf>
    <xf numFmtId="4" fontId="27" fillId="0" borderId="6" xfId="3" applyNumberFormat="1" applyFont="1" applyFill="1" applyBorder="1" applyAlignment="1">
      <alignment horizontal="center" vertical="center" wrapText="1"/>
    </xf>
    <xf numFmtId="4" fontId="28" fillId="0" borderId="6" xfId="3" applyNumberFormat="1" applyFont="1" applyFill="1" applyBorder="1" applyAlignment="1">
      <alignment horizontal="center" vertical="center" wrapText="1"/>
    </xf>
    <xf numFmtId="49" fontId="27" fillId="0" borderId="6" xfId="3" applyNumberFormat="1" applyFont="1" applyFill="1" applyBorder="1" applyAlignment="1">
      <alignment horizontal="center" vertical="center" wrapText="1"/>
    </xf>
    <xf numFmtId="0" fontId="27" fillId="0" borderId="6" xfId="3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/>
    </xf>
    <xf numFmtId="4" fontId="27" fillId="0" borderId="8" xfId="3" applyNumberFormat="1" applyFont="1" applyBorder="1" applyAlignment="1">
      <alignment horizontal="center" vertical="center" wrapText="1"/>
    </xf>
    <xf numFmtId="4" fontId="27" fillId="0" borderId="9" xfId="3" applyNumberFormat="1" applyFont="1" applyBorder="1" applyAlignment="1">
      <alignment horizontal="center" vertical="center" wrapText="1"/>
    </xf>
    <xf numFmtId="4" fontId="28" fillId="0" borderId="9" xfId="3" applyNumberFormat="1" applyFont="1" applyFill="1" applyBorder="1" applyAlignment="1">
      <alignment horizontal="center" vertical="center" wrapText="1"/>
    </xf>
    <xf numFmtId="49" fontId="27" fillId="0" borderId="9" xfId="3" applyNumberFormat="1" applyFont="1" applyFill="1" applyBorder="1" applyAlignment="1">
      <alignment horizontal="center" vertical="center" wrapText="1"/>
    </xf>
    <xf numFmtId="0" fontId="27" fillId="0" borderId="9" xfId="3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4" fontId="27" fillId="0" borderId="8" xfId="3" applyNumberFormat="1" applyFont="1" applyFill="1" applyBorder="1" applyAlignment="1">
      <alignment horizontal="center" vertical="center" wrapText="1"/>
    </xf>
    <xf numFmtId="4" fontId="27" fillId="0" borderId="9" xfId="3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 applyProtection="1">
      <alignment horizontal="center"/>
      <protection locked="0"/>
    </xf>
    <xf numFmtId="0" fontId="27" fillId="0" borderId="11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4" fontId="28" fillId="0" borderId="13" xfId="3" applyNumberFormat="1" applyFont="1" applyFill="1" applyBorder="1" applyAlignment="1">
      <alignment horizontal="center" vertical="center" wrapText="1"/>
    </xf>
    <xf numFmtId="49" fontId="27" fillId="0" borderId="13" xfId="3" applyNumberFormat="1" applyFont="1" applyFill="1" applyBorder="1" applyAlignment="1">
      <alignment horizontal="center" vertical="center" wrapText="1"/>
    </xf>
    <xf numFmtId="0" fontId="27" fillId="0" borderId="13" xfId="3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2" fontId="27" fillId="0" borderId="14" xfId="0" applyNumberFormat="1" applyFont="1" applyFill="1" applyBorder="1" applyAlignment="1" applyProtection="1">
      <alignment horizontal="center" vertical="center"/>
      <protection locked="0"/>
    </xf>
    <xf numFmtId="4" fontId="28" fillId="0" borderId="14" xfId="3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14" fontId="23" fillId="0" borderId="9" xfId="0" applyNumberFormat="1" applyFont="1" applyFill="1" applyBorder="1" applyAlignment="1" applyProtection="1">
      <alignment vertical="center"/>
      <protection locked="0"/>
    </xf>
    <xf numFmtId="0" fontId="23" fillId="0" borderId="9" xfId="0" applyFont="1" applyFill="1" applyBorder="1"/>
    <xf numFmtId="2" fontId="23" fillId="0" borderId="0" xfId="0" applyNumberFormat="1" applyFont="1" applyFill="1" applyBorder="1" applyAlignment="1" applyProtection="1">
      <alignment horizontal="center" vertical="center"/>
      <protection locked="0"/>
    </xf>
    <xf numFmtId="4" fontId="28" fillId="0" borderId="0" xfId="3" applyNumberFormat="1" applyFont="1" applyFill="1" applyBorder="1" applyAlignment="1">
      <alignment horizontal="center" vertical="center" wrapText="1"/>
    </xf>
    <xf numFmtId="1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7" fillId="0" borderId="6" xfId="0" applyFont="1" applyFill="1" applyBorder="1" applyAlignment="1">
      <alignment horizontal="center"/>
    </xf>
    <xf numFmtId="0" fontId="27" fillId="0" borderId="21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2" fontId="27" fillId="0" borderId="23" xfId="0" applyNumberFormat="1" applyFont="1" applyFill="1" applyBorder="1" applyAlignment="1" applyProtection="1">
      <alignment horizontal="center" vertical="center"/>
      <protection locked="0"/>
    </xf>
    <xf numFmtId="4" fontId="27" fillId="0" borderId="13" xfId="3" applyNumberFormat="1" applyFont="1" applyFill="1" applyBorder="1" applyAlignment="1">
      <alignment horizontal="center" vertical="center" wrapText="1"/>
    </xf>
    <xf numFmtId="4" fontId="27" fillId="0" borderId="12" xfId="3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/>
    </xf>
    <xf numFmtId="2" fontId="23" fillId="0" borderId="20" xfId="0" applyNumberFormat="1" applyFont="1" applyFill="1" applyBorder="1" applyAlignment="1" applyProtection="1">
      <alignment horizontal="center"/>
      <protection locked="0"/>
    </xf>
    <xf numFmtId="2" fontId="23" fillId="0" borderId="19" xfId="0" applyNumberFormat="1" applyFont="1" applyFill="1" applyBorder="1" applyAlignment="1" applyProtection="1">
      <alignment horizontal="center"/>
      <protection locked="0"/>
    </xf>
    <xf numFmtId="2" fontId="23" fillId="0" borderId="18" xfId="0" applyNumberFormat="1" applyFont="1" applyFill="1" applyBorder="1" applyAlignment="1" applyProtection="1">
      <alignment horizontal="center"/>
      <protection locked="0"/>
    </xf>
  </cellXfs>
  <cellStyles count="21">
    <cellStyle name="Обычный" xfId="0" builtinId="0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2" xfId="20"/>
    <cellStyle name="Обычный 2 4 3 2 2 2" xfId="6"/>
    <cellStyle name="Обычный 2 4 3 2 2 2 2" xfId="5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4" xfId="10"/>
    <cellStyle name="Обычный 2 4 3 2 2 5" xfId="11"/>
    <cellStyle name="Обычный 2 4 3 2 2 5 3" xfId="14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="90" zoomScaleNormal="90" workbookViewId="0">
      <selection activeCell="C8" sqref="C8"/>
    </sheetView>
  </sheetViews>
  <sheetFormatPr defaultRowHeight="15" x14ac:dyDescent="0.25"/>
  <cols>
    <col min="1" max="2" width="15.7109375" customWidth="1"/>
    <col min="3" max="3" width="45.7109375" customWidth="1"/>
    <col min="4" max="8" width="10.7109375" customWidth="1"/>
    <col min="9" max="9" width="20.7109375" customWidth="1"/>
  </cols>
  <sheetData>
    <row r="1" spans="1:9" ht="18.75" x14ac:dyDescent="0.3">
      <c r="A1" s="16" t="s">
        <v>33</v>
      </c>
      <c r="B1" s="76" t="s">
        <v>32</v>
      </c>
      <c r="C1" s="77"/>
      <c r="D1" s="77"/>
      <c r="E1" s="78"/>
      <c r="F1" s="16" t="s">
        <v>31</v>
      </c>
      <c r="G1" s="62" t="s">
        <v>30</v>
      </c>
      <c r="H1" s="16" t="s">
        <v>29</v>
      </c>
      <c r="I1" s="61">
        <v>44596</v>
      </c>
    </row>
    <row r="2" spans="1:9" s="8" customFormat="1" ht="19.5" thickBot="1" x14ac:dyDescent="0.35">
      <c r="A2" s="16"/>
      <c r="B2" s="16"/>
      <c r="C2" s="16"/>
      <c r="D2" s="16"/>
      <c r="E2" s="16"/>
      <c r="F2" s="16"/>
      <c r="G2" s="16"/>
      <c r="H2" s="16"/>
      <c r="I2" s="16"/>
    </row>
    <row r="3" spans="1:9" s="8" customFormat="1" ht="19.5" thickBot="1" x14ac:dyDescent="0.35">
      <c r="A3" s="60" t="s">
        <v>28</v>
      </c>
      <c r="B3" s="59" t="s">
        <v>27</v>
      </c>
      <c r="C3" s="59" t="s">
        <v>26</v>
      </c>
      <c r="D3" s="59" t="s">
        <v>25</v>
      </c>
      <c r="E3" s="59" t="s">
        <v>24</v>
      </c>
      <c r="F3" s="59" t="s">
        <v>23</v>
      </c>
      <c r="G3" s="59" t="s">
        <v>22</v>
      </c>
      <c r="H3" s="59" t="s">
        <v>21</v>
      </c>
      <c r="I3" s="58" t="s">
        <v>20</v>
      </c>
    </row>
    <row r="4" spans="1:9" s="8" customFormat="1" ht="19.5" x14ac:dyDescent="0.3">
      <c r="A4" s="46" t="s">
        <v>19</v>
      </c>
      <c r="B4" s="75" t="s">
        <v>47</v>
      </c>
      <c r="C4" s="52" t="s">
        <v>48</v>
      </c>
      <c r="D4" s="51" t="s">
        <v>49</v>
      </c>
      <c r="E4" s="50">
        <f>50+14.12</f>
        <v>64.12</v>
      </c>
      <c r="F4" s="73">
        <f>24.4/2</f>
        <v>12.2</v>
      </c>
      <c r="G4" s="73">
        <f>36.8/2</f>
        <v>18.399999999999999</v>
      </c>
      <c r="H4" s="73">
        <f>3.8/2</f>
        <v>1.9</v>
      </c>
      <c r="I4" s="74">
        <f>443.8/2</f>
        <v>221.9</v>
      </c>
    </row>
    <row r="5" spans="1:9" s="8" customFormat="1" ht="19.5" x14ac:dyDescent="0.3">
      <c r="A5" s="49"/>
      <c r="B5" s="48" t="s">
        <v>51</v>
      </c>
      <c r="C5" s="40" t="s">
        <v>52</v>
      </c>
      <c r="D5" s="39" t="s">
        <v>53</v>
      </c>
      <c r="E5" s="38">
        <v>16</v>
      </c>
      <c r="F5" s="44">
        <v>0.6</v>
      </c>
      <c r="G5" s="44">
        <v>0.1</v>
      </c>
      <c r="H5" s="44">
        <v>1.5</v>
      </c>
      <c r="I5" s="43">
        <v>11.6</v>
      </c>
    </row>
    <row r="6" spans="1:9" s="8" customFormat="1" ht="19.5" x14ac:dyDescent="0.3">
      <c r="A6" s="49"/>
      <c r="B6" s="48" t="s">
        <v>18</v>
      </c>
      <c r="C6" s="40" t="s">
        <v>17</v>
      </c>
      <c r="D6" s="39" t="s">
        <v>16</v>
      </c>
      <c r="E6" s="38">
        <v>10.08</v>
      </c>
      <c r="F6" s="44">
        <v>2.2999999999999998</v>
      </c>
      <c r="G6" s="44">
        <v>0.9</v>
      </c>
      <c r="H6" s="44">
        <v>15.4</v>
      </c>
      <c r="I6" s="43">
        <v>78.599999999999994</v>
      </c>
    </row>
    <row r="7" spans="1:9" s="8" customFormat="1" ht="19.5" x14ac:dyDescent="0.3">
      <c r="A7" s="49"/>
      <c r="B7" s="48" t="s">
        <v>5</v>
      </c>
      <c r="C7" s="40" t="s">
        <v>45</v>
      </c>
      <c r="D7" s="39" t="s">
        <v>12</v>
      </c>
      <c r="E7" s="38">
        <v>15</v>
      </c>
      <c r="F7" s="37">
        <v>0.4</v>
      </c>
      <c r="G7" s="37">
        <v>0.1</v>
      </c>
      <c r="H7" s="37">
        <v>21.6</v>
      </c>
      <c r="I7" s="36">
        <v>83.4</v>
      </c>
    </row>
    <row r="8" spans="1:9" s="8" customFormat="1" ht="19.5" x14ac:dyDescent="0.3">
      <c r="A8" s="49"/>
      <c r="B8" s="41" t="s">
        <v>54</v>
      </c>
      <c r="C8" s="40" t="s">
        <v>54</v>
      </c>
      <c r="D8" s="39" t="s">
        <v>55</v>
      </c>
      <c r="E8" s="38">
        <v>10</v>
      </c>
      <c r="F8" s="44">
        <v>0</v>
      </c>
      <c r="G8" s="44">
        <v>0</v>
      </c>
      <c r="H8" s="44">
        <f>15.9/2</f>
        <v>7.95</v>
      </c>
      <c r="I8" s="43">
        <f>64.2/2</f>
        <v>32.1</v>
      </c>
    </row>
    <row r="9" spans="1:9" s="8" customFormat="1" ht="20.25" thickBot="1" x14ac:dyDescent="0.35">
      <c r="A9" s="35"/>
      <c r="B9" s="69"/>
      <c r="C9" s="34"/>
      <c r="D9" s="33"/>
      <c r="E9" s="32"/>
      <c r="F9" s="31"/>
      <c r="G9" s="31"/>
      <c r="H9" s="31"/>
      <c r="I9" s="30"/>
    </row>
    <row r="10" spans="1:9" s="8" customFormat="1" ht="20.25" thickBot="1" x14ac:dyDescent="0.35">
      <c r="A10" s="70" t="s">
        <v>4</v>
      </c>
      <c r="B10" s="71"/>
      <c r="C10" s="57"/>
      <c r="D10" s="56"/>
      <c r="E10" s="55">
        <f>SUM(E4:E9)</f>
        <v>115.2</v>
      </c>
      <c r="F10" s="54">
        <f>SUM(F4:F9)</f>
        <v>15.499999999999998</v>
      </c>
      <c r="G10" s="54">
        <f t="shared" ref="G10:I10" si="0">SUM(G4:G9)</f>
        <v>19.5</v>
      </c>
      <c r="H10" s="54">
        <f t="shared" si="0"/>
        <v>48.350000000000009</v>
      </c>
      <c r="I10" s="72">
        <f t="shared" si="0"/>
        <v>427.6</v>
      </c>
    </row>
    <row r="11" spans="1:9" s="8" customFormat="1" ht="19.5" x14ac:dyDescent="0.3">
      <c r="A11" s="46" t="s">
        <v>15</v>
      </c>
      <c r="B11" s="53" t="s">
        <v>38</v>
      </c>
      <c r="C11" s="52" t="s">
        <v>56</v>
      </c>
      <c r="D11" s="51" t="s">
        <v>35</v>
      </c>
      <c r="E11" s="50">
        <v>20</v>
      </c>
      <c r="F11" s="73">
        <v>1.5</v>
      </c>
      <c r="G11" s="73">
        <v>5.5</v>
      </c>
      <c r="H11" s="73">
        <v>11.2</v>
      </c>
      <c r="I11" s="74">
        <v>97.3</v>
      </c>
    </row>
    <row r="12" spans="1:9" s="8" customFormat="1" ht="19.5" x14ac:dyDescent="0.3">
      <c r="A12" s="42"/>
      <c r="B12" s="41" t="s">
        <v>14</v>
      </c>
      <c r="C12" s="40" t="s">
        <v>57</v>
      </c>
      <c r="D12" s="39" t="s">
        <v>36</v>
      </c>
      <c r="E12" s="38">
        <v>75</v>
      </c>
      <c r="F12" s="44">
        <v>6.5</v>
      </c>
      <c r="G12" s="44">
        <v>3.3</v>
      </c>
      <c r="H12" s="44">
        <v>13</v>
      </c>
      <c r="I12" s="43">
        <v>107</v>
      </c>
    </row>
    <row r="13" spans="1:9" s="8" customFormat="1" ht="19.5" x14ac:dyDescent="0.3">
      <c r="A13" s="49"/>
      <c r="B13" s="41" t="s">
        <v>13</v>
      </c>
      <c r="C13" s="40" t="s">
        <v>58</v>
      </c>
      <c r="D13" s="39" t="s">
        <v>35</v>
      </c>
      <c r="E13" s="38">
        <v>67.099999999999994</v>
      </c>
      <c r="F13" s="44">
        <f>10.8/2</f>
        <v>5.4</v>
      </c>
      <c r="G13" s="44">
        <f>21.3/2</f>
        <v>10.65</v>
      </c>
      <c r="H13" s="44">
        <f>1.5/2</f>
        <v>0.75</v>
      </c>
      <c r="I13" s="43">
        <f>253.5/2</f>
        <v>126.75</v>
      </c>
    </row>
    <row r="14" spans="1:9" s="8" customFormat="1" ht="19.5" x14ac:dyDescent="0.3">
      <c r="A14" s="42"/>
      <c r="B14" s="48" t="s">
        <v>59</v>
      </c>
      <c r="C14" s="40" t="s">
        <v>60</v>
      </c>
      <c r="D14" s="39" t="s">
        <v>43</v>
      </c>
      <c r="E14" s="38">
        <v>15</v>
      </c>
      <c r="F14" s="37">
        <f>4.2/20*15</f>
        <v>3.1500000000000004</v>
      </c>
      <c r="G14" s="37">
        <f>1.6/20*15</f>
        <v>1.2</v>
      </c>
      <c r="H14" s="37">
        <f>29.4/20*15</f>
        <v>22.05</v>
      </c>
      <c r="I14" s="36">
        <f>150/20*15</f>
        <v>112.5</v>
      </c>
    </row>
    <row r="15" spans="1:9" s="8" customFormat="1" ht="19.5" x14ac:dyDescent="0.3">
      <c r="A15" s="49"/>
      <c r="B15" s="48" t="s">
        <v>5</v>
      </c>
      <c r="C15" s="40" t="s">
        <v>46</v>
      </c>
      <c r="D15" s="39" t="s">
        <v>12</v>
      </c>
      <c r="E15" s="38">
        <v>20</v>
      </c>
      <c r="F15" s="37">
        <v>0.9</v>
      </c>
      <c r="G15" s="37">
        <v>0.1</v>
      </c>
      <c r="H15" s="37">
        <v>32</v>
      </c>
      <c r="I15" s="36">
        <v>131.80000000000001</v>
      </c>
    </row>
    <row r="16" spans="1:9" s="8" customFormat="1" ht="19.5" x14ac:dyDescent="0.3">
      <c r="A16" s="49"/>
      <c r="B16" s="48" t="s">
        <v>11</v>
      </c>
      <c r="C16" s="40" t="s">
        <v>10</v>
      </c>
      <c r="D16" s="39" t="s">
        <v>7</v>
      </c>
      <c r="E16" s="38">
        <v>7.5</v>
      </c>
      <c r="F16" s="44">
        <f t="shared" ref="F16:I16" si="1">F15/2</f>
        <v>0.45</v>
      </c>
      <c r="G16" s="44">
        <f t="shared" si="1"/>
        <v>0.05</v>
      </c>
      <c r="H16" s="44">
        <f t="shared" si="1"/>
        <v>16</v>
      </c>
      <c r="I16" s="43">
        <f t="shared" si="1"/>
        <v>65.900000000000006</v>
      </c>
    </row>
    <row r="17" spans="1:9" s="8" customFormat="1" ht="19.5" x14ac:dyDescent="0.3">
      <c r="A17" s="49"/>
      <c r="B17" s="48" t="s">
        <v>9</v>
      </c>
      <c r="C17" s="40" t="s">
        <v>8</v>
      </c>
      <c r="D17" s="39" t="s">
        <v>7</v>
      </c>
      <c r="E17" s="38">
        <v>6</v>
      </c>
      <c r="F17" s="37">
        <v>2.6</v>
      </c>
      <c r="G17" s="37">
        <v>1</v>
      </c>
      <c r="H17" s="37">
        <v>12.8</v>
      </c>
      <c r="I17" s="36">
        <v>77.7</v>
      </c>
    </row>
    <row r="18" spans="1:9" s="8" customFormat="1" ht="20.25" thickBot="1" x14ac:dyDescent="0.35">
      <c r="A18" s="35"/>
      <c r="B18" s="69"/>
      <c r="C18" s="34"/>
      <c r="D18" s="33"/>
      <c r="E18" s="32"/>
      <c r="F18" s="31"/>
      <c r="G18" s="31"/>
      <c r="H18" s="31"/>
      <c r="I18" s="30"/>
    </row>
    <row r="19" spans="1:9" s="8" customFormat="1" ht="20.25" thickBot="1" x14ac:dyDescent="0.35">
      <c r="A19" s="29" t="s">
        <v>4</v>
      </c>
      <c r="B19" s="28"/>
      <c r="C19" s="27"/>
      <c r="D19" s="26"/>
      <c r="E19" s="25">
        <f>SUM(E11:E18)</f>
        <v>210.6</v>
      </c>
      <c r="F19" s="24">
        <f>SUM(F11:F18)</f>
        <v>20.5</v>
      </c>
      <c r="G19" s="24">
        <f>SUM(G11:G18)</f>
        <v>21.800000000000004</v>
      </c>
      <c r="H19" s="24">
        <f>SUM(H11:H18)</f>
        <v>107.8</v>
      </c>
      <c r="I19" s="23">
        <f>SUM(I11:I18)</f>
        <v>718.95</v>
      </c>
    </row>
    <row r="20" spans="1:9" s="8" customFormat="1" ht="19.5" x14ac:dyDescent="0.3">
      <c r="A20" s="46" t="s">
        <v>6</v>
      </c>
      <c r="B20" s="45" t="s">
        <v>5</v>
      </c>
      <c r="C20" s="40" t="s">
        <v>61</v>
      </c>
      <c r="D20" s="39" t="s">
        <v>40</v>
      </c>
      <c r="E20" s="38">
        <v>37.5</v>
      </c>
      <c r="F20" s="44">
        <v>1.4</v>
      </c>
      <c r="G20" s="44">
        <v>0.2</v>
      </c>
      <c r="H20" s="44">
        <v>26.4</v>
      </c>
      <c r="I20" s="43">
        <v>120</v>
      </c>
    </row>
    <row r="21" spans="1:9" s="8" customFormat="1" ht="19.5" x14ac:dyDescent="0.3">
      <c r="A21" s="42"/>
      <c r="B21" s="41" t="s">
        <v>41</v>
      </c>
      <c r="C21" s="40" t="s">
        <v>62</v>
      </c>
      <c r="D21" s="39" t="s">
        <v>37</v>
      </c>
      <c r="E21" s="38">
        <v>59.7</v>
      </c>
      <c r="F21" s="44">
        <v>5.5</v>
      </c>
      <c r="G21" s="44">
        <v>6.6</v>
      </c>
      <c r="H21" s="44">
        <v>38.9</v>
      </c>
      <c r="I21" s="43">
        <v>237.3</v>
      </c>
    </row>
    <row r="22" spans="1:9" s="8" customFormat="1" ht="20.25" thickBot="1" x14ac:dyDescent="0.35">
      <c r="A22" s="35"/>
      <c r="B22" s="47"/>
      <c r="C22" s="34"/>
      <c r="D22" s="33"/>
      <c r="E22" s="32"/>
      <c r="F22" s="31"/>
      <c r="G22" s="31"/>
      <c r="H22" s="31"/>
      <c r="I22" s="30"/>
    </row>
    <row r="23" spans="1:9" s="8" customFormat="1" ht="20.25" thickBot="1" x14ac:dyDescent="0.35">
      <c r="A23" s="29" t="s">
        <v>4</v>
      </c>
      <c r="B23" s="28"/>
      <c r="C23" s="27"/>
      <c r="D23" s="26"/>
      <c r="E23" s="25">
        <f>SUM(E20:E22)</f>
        <v>97.2</v>
      </c>
      <c r="F23" s="24">
        <f>SUM(F20:F22)</f>
        <v>6.9</v>
      </c>
      <c r="G23" s="24">
        <f>SUM(G20:G22)</f>
        <v>6.8</v>
      </c>
      <c r="H23" s="24">
        <f>SUM(H20:H22)</f>
        <v>65.3</v>
      </c>
      <c r="I23" s="23">
        <f>SUM(I20:I22)</f>
        <v>357.3</v>
      </c>
    </row>
    <row r="24" spans="1:9" s="8" customFormat="1" ht="18.75" x14ac:dyDescent="0.3">
      <c r="A24" s="22"/>
      <c r="B24" s="22"/>
      <c r="C24" s="16"/>
      <c r="D24" s="16"/>
      <c r="E24" s="16"/>
      <c r="F24" s="16"/>
      <c r="G24" s="16"/>
      <c r="H24" s="20"/>
      <c r="I24" s="16"/>
    </row>
    <row r="25" spans="1:9" s="8" customFormat="1" ht="18.75" x14ac:dyDescent="0.3">
      <c r="A25" s="21"/>
      <c r="B25" s="21"/>
      <c r="C25" s="16"/>
      <c r="D25" s="16"/>
      <c r="E25" s="16"/>
      <c r="F25" s="16"/>
      <c r="G25" s="16"/>
      <c r="H25" s="20"/>
      <c r="I25" s="16"/>
    </row>
    <row r="26" spans="1:9" s="8" customFormat="1" ht="16.5" customHeight="1" x14ac:dyDescent="0.3">
      <c r="A26" s="16"/>
      <c r="B26" s="16"/>
      <c r="C26" s="19" t="s">
        <v>3</v>
      </c>
      <c r="D26" s="18"/>
      <c r="E26" s="17" t="s">
        <v>2</v>
      </c>
      <c r="F26" s="10"/>
      <c r="G26" s="16"/>
      <c r="H26" s="16"/>
      <c r="I26" s="16"/>
    </row>
    <row r="27" spans="1:9" s="8" customFormat="1" ht="18.75" x14ac:dyDescent="0.3">
      <c r="A27" s="16"/>
      <c r="B27" s="16"/>
      <c r="C27" s="19"/>
      <c r="D27" s="18"/>
      <c r="E27" s="17"/>
      <c r="F27" s="10"/>
      <c r="G27" s="16"/>
      <c r="H27" s="16"/>
      <c r="I27" s="16"/>
    </row>
    <row r="28" spans="1:9" s="8" customFormat="1" ht="19.5" x14ac:dyDescent="0.35">
      <c r="A28" s="15"/>
      <c r="B28" s="14"/>
      <c r="C28" s="13" t="s">
        <v>1</v>
      </c>
      <c r="D28" s="12"/>
      <c r="E28" s="11" t="s">
        <v>0</v>
      </c>
      <c r="F28" s="10"/>
      <c r="G28" s="9"/>
      <c r="H28" s="9"/>
      <c r="I28" s="9"/>
    </row>
    <row r="29" spans="1:9" x14ac:dyDescent="0.25">
      <c r="A29" s="7"/>
      <c r="B29" s="5"/>
      <c r="C29" s="4"/>
      <c r="D29" s="3"/>
      <c r="E29" s="6"/>
      <c r="F29" s="6"/>
      <c r="G29" s="6"/>
      <c r="H29" s="6"/>
      <c r="I29" s="6"/>
    </row>
    <row r="30" spans="1:9" x14ac:dyDescent="0.25">
      <c r="A30" s="2"/>
      <c r="B30" s="5"/>
      <c r="C30" s="4"/>
      <c r="D30" s="3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="90" zoomScaleNormal="90" workbookViewId="0">
      <selection activeCell="C8" sqref="C8"/>
    </sheetView>
  </sheetViews>
  <sheetFormatPr defaultRowHeight="15" x14ac:dyDescent="0.25"/>
  <cols>
    <col min="1" max="2" width="15.7109375" customWidth="1"/>
    <col min="3" max="3" width="45.7109375" customWidth="1"/>
    <col min="4" max="6" width="10.7109375" customWidth="1"/>
    <col min="7" max="7" width="18.28515625" customWidth="1"/>
    <col min="8" max="8" width="10.7109375" customWidth="1"/>
    <col min="9" max="9" width="20.7109375" customWidth="1"/>
  </cols>
  <sheetData>
    <row r="1" spans="1:10" ht="18.75" x14ac:dyDescent="0.3">
      <c r="A1" s="16" t="s">
        <v>33</v>
      </c>
      <c r="B1" s="76" t="s">
        <v>32</v>
      </c>
      <c r="C1" s="77"/>
      <c r="D1" s="77"/>
      <c r="E1" s="78"/>
      <c r="F1" s="16" t="s">
        <v>31</v>
      </c>
      <c r="G1" s="62" t="s">
        <v>34</v>
      </c>
      <c r="H1" s="16" t="s">
        <v>29</v>
      </c>
      <c r="I1" s="61">
        <f>food1!I1</f>
        <v>44596</v>
      </c>
      <c r="J1" s="16"/>
    </row>
    <row r="2" spans="1:10" s="8" customFormat="1" ht="19.5" thickBot="1" x14ac:dyDescent="0.3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s="8" customFormat="1" ht="19.5" thickBot="1" x14ac:dyDescent="0.35">
      <c r="A3" s="60" t="s">
        <v>28</v>
      </c>
      <c r="B3" s="59" t="s">
        <v>27</v>
      </c>
      <c r="C3" s="59" t="s">
        <v>26</v>
      </c>
      <c r="D3" s="59" t="s">
        <v>25</v>
      </c>
      <c r="E3" s="59" t="s">
        <v>24</v>
      </c>
      <c r="F3" s="59" t="s">
        <v>23</v>
      </c>
      <c r="G3" s="59" t="s">
        <v>22</v>
      </c>
      <c r="H3" s="59" t="s">
        <v>21</v>
      </c>
      <c r="I3" s="58" t="s">
        <v>20</v>
      </c>
      <c r="J3" s="68"/>
    </row>
    <row r="4" spans="1:10" s="8" customFormat="1" ht="19.5" x14ac:dyDescent="0.3">
      <c r="A4" s="46" t="s">
        <v>19</v>
      </c>
      <c r="B4" s="75" t="s">
        <v>47</v>
      </c>
      <c r="C4" s="52" t="s">
        <v>48</v>
      </c>
      <c r="D4" s="51" t="s">
        <v>50</v>
      </c>
      <c r="E4" s="50">
        <f>70.12/14*16+3.38-6</f>
        <v>77.517142857142858</v>
      </c>
      <c r="F4" s="73">
        <f>24.4/2</f>
        <v>12.2</v>
      </c>
      <c r="G4" s="73">
        <f>36.8/2</f>
        <v>18.399999999999999</v>
      </c>
      <c r="H4" s="73">
        <f>3.8/2</f>
        <v>1.9</v>
      </c>
      <c r="I4" s="74">
        <f>443.8/2</f>
        <v>221.9</v>
      </c>
      <c r="J4" s="68"/>
    </row>
    <row r="5" spans="1:10" s="8" customFormat="1" ht="19.5" x14ac:dyDescent="0.3">
      <c r="A5" s="49"/>
      <c r="B5" s="48" t="s">
        <v>51</v>
      </c>
      <c r="C5" s="40" t="s">
        <v>52</v>
      </c>
      <c r="D5" s="39" t="s">
        <v>53</v>
      </c>
      <c r="E5" s="38">
        <v>16</v>
      </c>
      <c r="F5" s="44">
        <v>0.6</v>
      </c>
      <c r="G5" s="44">
        <v>0.1</v>
      </c>
      <c r="H5" s="44">
        <v>1.5</v>
      </c>
      <c r="I5" s="43">
        <v>11.6</v>
      </c>
      <c r="J5" s="16"/>
    </row>
    <row r="6" spans="1:10" s="8" customFormat="1" ht="19.5" x14ac:dyDescent="0.3">
      <c r="A6" s="49"/>
      <c r="B6" s="48" t="s">
        <v>18</v>
      </c>
      <c r="C6" s="40" t="s">
        <v>17</v>
      </c>
      <c r="D6" s="39" t="s">
        <v>16</v>
      </c>
      <c r="E6" s="38">
        <v>10.08</v>
      </c>
      <c r="F6" s="44">
        <v>2.2999999999999998</v>
      </c>
      <c r="G6" s="44">
        <v>0.9</v>
      </c>
      <c r="H6" s="44">
        <v>15.4</v>
      </c>
      <c r="I6" s="43">
        <v>78.599999999999994</v>
      </c>
      <c r="J6" s="16"/>
    </row>
    <row r="7" spans="1:10" s="8" customFormat="1" ht="19.5" x14ac:dyDescent="0.3">
      <c r="A7" s="49"/>
      <c r="B7" s="48" t="s">
        <v>5</v>
      </c>
      <c r="C7" s="40" t="s">
        <v>45</v>
      </c>
      <c r="D7" s="39" t="s">
        <v>12</v>
      </c>
      <c r="E7" s="38">
        <v>15</v>
      </c>
      <c r="F7" s="37">
        <v>0.4</v>
      </c>
      <c r="G7" s="37">
        <v>0.1</v>
      </c>
      <c r="H7" s="37">
        <v>21.6</v>
      </c>
      <c r="I7" s="36">
        <v>83.4</v>
      </c>
      <c r="J7" s="16"/>
    </row>
    <row r="8" spans="1:10" s="8" customFormat="1" ht="19.5" x14ac:dyDescent="0.3">
      <c r="A8" s="49"/>
      <c r="B8" s="41" t="s">
        <v>54</v>
      </c>
      <c r="C8" s="40" t="s">
        <v>54</v>
      </c>
      <c r="D8" s="39" t="s">
        <v>16</v>
      </c>
      <c r="E8" s="38">
        <v>20</v>
      </c>
      <c r="F8" s="44">
        <v>0</v>
      </c>
      <c r="G8" s="44">
        <v>0</v>
      </c>
      <c r="H8" s="44">
        <f>15.9/2*3</f>
        <v>23.85</v>
      </c>
      <c r="I8" s="43">
        <f>64.2/2*3</f>
        <v>96.300000000000011</v>
      </c>
      <c r="J8" s="16"/>
    </row>
    <row r="9" spans="1:10" s="8" customFormat="1" ht="20.25" thickBot="1" x14ac:dyDescent="0.35">
      <c r="A9" s="35"/>
      <c r="B9" s="69"/>
      <c r="C9" s="34"/>
      <c r="D9" s="33"/>
      <c r="E9" s="32"/>
      <c r="F9" s="31"/>
      <c r="G9" s="31"/>
      <c r="H9" s="31"/>
      <c r="I9" s="30"/>
      <c r="J9" s="67"/>
    </row>
    <row r="10" spans="1:10" s="8" customFormat="1" ht="20.25" thickBot="1" x14ac:dyDescent="0.35">
      <c r="A10" s="70" t="s">
        <v>4</v>
      </c>
      <c r="B10" s="71"/>
      <c r="C10" s="57"/>
      <c r="D10" s="56"/>
      <c r="E10" s="55">
        <f>SUM(E4:E9)</f>
        <v>138.59714285714284</v>
      </c>
      <c r="F10" s="54">
        <f>SUM(F4:F9)</f>
        <v>15.499999999999998</v>
      </c>
      <c r="G10" s="54">
        <f t="shared" ref="G10:I10" si="0">SUM(G4:G9)</f>
        <v>19.5</v>
      </c>
      <c r="H10" s="54">
        <f t="shared" si="0"/>
        <v>64.25</v>
      </c>
      <c r="I10" s="72">
        <f t="shared" si="0"/>
        <v>491.8</v>
      </c>
      <c r="J10" s="68"/>
    </row>
    <row r="11" spans="1:10" s="8" customFormat="1" ht="19.5" x14ac:dyDescent="0.3">
      <c r="A11" s="46" t="s">
        <v>15</v>
      </c>
      <c r="B11" s="53" t="s">
        <v>38</v>
      </c>
      <c r="C11" s="52" t="s">
        <v>56</v>
      </c>
      <c r="D11" s="51" t="s">
        <v>35</v>
      </c>
      <c r="E11" s="50">
        <v>20</v>
      </c>
      <c r="F11" s="73">
        <v>1.5</v>
      </c>
      <c r="G11" s="73">
        <v>5.5</v>
      </c>
      <c r="H11" s="73">
        <v>11.2</v>
      </c>
      <c r="I11" s="74">
        <v>97.3</v>
      </c>
      <c r="J11" s="68"/>
    </row>
    <row r="12" spans="1:10" s="8" customFormat="1" ht="19.5" x14ac:dyDescent="0.3">
      <c r="A12" s="42"/>
      <c r="B12" s="41" t="s">
        <v>14</v>
      </c>
      <c r="C12" s="40" t="s">
        <v>57</v>
      </c>
      <c r="D12" s="39" t="s">
        <v>42</v>
      </c>
      <c r="E12" s="38">
        <f>75+9.6</f>
        <v>84.6</v>
      </c>
      <c r="F12" s="44">
        <v>6.5</v>
      </c>
      <c r="G12" s="44">
        <v>3.3</v>
      </c>
      <c r="H12" s="44">
        <v>13</v>
      </c>
      <c r="I12" s="43">
        <v>107</v>
      </c>
      <c r="J12" s="16"/>
    </row>
    <row r="13" spans="1:10" s="8" customFormat="1" ht="19.5" x14ac:dyDescent="0.3">
      <c r="A13" s="49"/>
      <c r="B13" s="41" t="s">
        <v>13</v>
      </c>
      <c r="C13" s="40" t="s">
        <v>58</v>
      </c>
      <c r="D13" s="39" t="s">
        <v>35</v>
      </c>
      <c r="E13" s="38">
        <v>67.099999999999994</v>
      </c>
      <c r="F13" s="44">
        <f>10.8/2</f>
        <v>5.4</v>
      </c>
      <c r="G13" s="44">
        <f>21.3/2</f>
        <v>10.65</v>
      </c>
      <c r="H13" s="44">
        <f>1.5/2</f>
        <v>0.75</v>
      </c>
      <c r="I13" s="43">
        <f>253.5/2</f>
        <v>126.75</v>
      </c>
      <c r="J13" s="16"/>
    </row>
    <row r="14" spans="1:10" s="8" customFormat="1" ht="19.5" x14ac:dyDescent="0.3">
      <c r="A14" s="42"/>
      <c r="B14" s="48" t="s">
        <v>59</v>
      </c>
      <c r="C14" s="40" t="s">
        <v>60</v>
      </c>
      <c r="D14" s="39" t="s">
        <v>44</v>
      </c>
      <c r="E14" s="38">
        <v>18</v>
      </c>
      <c r="F14" s="37">
        <f>4.2/20*18</f>
        <v>3.7800000000000002</v>
      </c>
      <c r="G14" s="37">
        <f>1.6/20*18</f>
        <v>1.44</v>
      </c>
      <c r="H14" s="37">
        <f>29.4/20*18</f>
        <v>26.46</v>
      </c>
      <c r="I14" s="36">
        <f>150/20*18</f>
        <v>135</v>
      </c>
      <c r="J14" s="16"/>
    </row>
    <row r="15" spans="1:10" s="8" customFormat="1" ht="19.5" x14ac:dyDescent="0.3">
      <c r="A15" s="49"/>
      <c r="B15" s="48" t="s">
        <v>5</v>
      </c>
      <c r="C15" s="40" t="s">
        <v>46</v>
      </c>
      <c r="D15" s="39" t="s">
        <v>12</v>
      </c>
      <c r="E15" s="38">
        <v>20</v>
      </c>
      <c r="F15" s="37">
        <v>0.9</v>
      </c>
      <c r="G15" s="37">
        <v>0.1</v>
      </c>
      <c r="H15" s="37">
        <v>32</v>
      </c>
      <c r="I15" s="36">
        <v>131.80000000000001</v>
      </c>
      <c r="J15" s="16"/>
    </row>
    <row r="16" spans="1:10" s="8" customFormat="1" ht="19.5" x14ac:dyDescent="0.3">
      <c r="A16" s="49"/>
      <c r="B16" s="48" t="s">
        <v>11</v>
      </c>
      <c r="C16" s="40" t="s">
        <v>10</v>
      </c>
      <c r="D16" s="39" t="s">
        <v>7</v>
      </c>
      <c r="E16" s="38">
        <v>7.5</v>
      </c>
      <c r="F16" s="44">
        <f t="shared" ref="F16:I16" si="1">F15/2</f>
        <v>0.45</v>
      </c>
      <c r="G16" s="44">
        <f t="shared" si="1"/>
        <v>0.05</v>
      </c>
      <c r="H16" s="44">
        <f t="shared" si="1"/>
        <v>16</v>
      </c>
      <c r="I16" s="43">
        <f t="shared" si="1"/>
        <v>65.900000000000006</v>
      </c>
      <c r="J16" s="16"/>
    </row>
    <row r="17" spans="1:10" s="8" customFormat="1" ht="19.5" x14ac:dyDescent="0.3">
      <c r="A17" s="49"/>
      <c r="B17" s="48" t="s">
        <v>9</v>
      </c>
      <c r="C17" s="40" t="s">
        <v>8</v>
      </c>
      <c r="D17" s="39" t="s">
        <v>7</v>
      </c>
      <c r="E17" s="38">
        <v>6</v>
      </c>
      <c r="F17" s="37">
        <v>2.6</v>
      </c>
      <c r="G17" s="37">
        <v>1</v>
      </c>
      <c r="H17" s="37">
        <v>12.8</v>
      </c>
      <c r="I17" s="36">
        <v>77.7</v>
      </c>
      <c r="J17" s="67"/>
    </row>
    <row r="18" spans="1:10" s="8" customFormat="1" ht="20.25" thickBot="1" x14ac:dyDescent="0.35">
      <c r="A18" s="35"/>
      <c r="B18" s="69"/>
      <c r="C18" s="34"/>
      <c r="D18" s="33"/>
      <c r="E18" s="32"/>
      <c r="F18" s="31"/>
      <c r="G18" s="31"/>
      <c r="H18" s="31"/>
      <c r="I18" s="30"/>
      <c r="J18" s="16"/>
    </row>
    <row r="19" spans="1:10" s="8" customFormat="1" ht="20.25" thickBot="1" x14ac:dyDescent="0.35">
      <c r="A19" s="29" t="s">
        <v>4</v>
      </c>
      <c r="B19" s="28"/>
      <c r="C19" s="27"/>
      <c r="D19" s="26"/>
      <c r="E19" s="25">
        <f>SUM(E11:E18)</f>
        <v>223.2</v>
      </c>
      <c r="F19" s="24">
        <f>SUM(F11:F18)</f>
        <v>21.13</v>
      </c>
      <c r="G19" s="24">
        <f>SUM(G11:G18)</f>
        <v>22.040000000000006</v>
      </c>
      <c r="H19" s="24">
        <f>SUM(H11:H18)</f>
        <v>112.21</v>
      </c>
      <c r="I19" s="23">
        <f>SUM(I11:I18)</f>
        <v>741.45</v>
      </c>
      <c r="J19" s="16"/>
    </row>
    <row r="20" spans="1:10" s="8" customFormat="1" ht="19.5" x14ac:dyDescent="0.3">
      <c r="A20" s="46" t="s">
        <v>6</v>
      </c>
      <c r="B20" s="45" t="s">
        <v>5</v>
      </c>
      <c r="C20" s="40" t="s">
        <v>61</v>
      </c>
      <c r="D20" s="39" t="s">
        <v>40</v>
      </c>
      <c r="E20" s="38">
        <v>37.5</v>
      </c>
      <c r="F20" s="44">
        <v>1.4</v>
      </c>
      <c r="G20" s="44">
        <v>0.2</v>
      </c>
      <c r="H20" s="44">
        <v>26.4</v>
      </c>
      <c r="I20" s="43">
        <v>120</v>
      </c>
      <c r="J20" s="67"/>
    </row>
    <row r="21" spans="1:10" s="8" customFormat="1" ht="19.5" x14ac:dyDescent="0.3">
      <c r="A21" s="42"/>
      <c r="B21" s="41" t="s">
        <v>41</v>
      </c>
      <c r="C21" s="40" t="s">
        <v>62</v>
      </c>
      <c r="D21" s="39" t="s">
        <v>39</v>
      </c>
      <c r="E21" s="38">
        <v>68.7</v>
      </c>
      <c r="F21" s="44">
        <f>5.5/7*9</f>
        <v>7.0714285714285712</v>
      </c>
      <c r="G21" s="44">
        <f>6.6/7*9</f>
        <v>8.4857142857142858</v>
      </c>
      <c r="H21" s="44">
        <f>38.9/7*9</f>
        <v>50.014285714285712</v>
      </c>
      <c r="I21" s="43">
        <f>237.3/7*9</f>
        <v>305.09999999999997</v>
      </c>
      <c r="J21" s="16"/>
    </row>
    <row r="22" spans="1:10" s="8" customFormat="1" ht="20.25" thickBot="1" x14ac:dyDescent="0.35">
      <c r="A22" s="35"/>
      <c r="B22" s="47"/>
      <c r="C22" s="34"/>
      <c r="D22" s="33"/>
      <c r="E22" s="32"/>
      <c r="F22" s="31"/>
      <c r="G22" s="31"/>
      <c r="H22" s="31"/>
      <c r="I22" s="30"/>
      <c r="J22" s="16"/>
    </row>
    <row r="23" spans="1:10" s="8" customFormat="1" ht="20.25" thickBot="1" x14ac:dyDescent="0.35">
      <c r="A23" s="29" t="s">
        <v>4</v>
      </c>
      <c r="B23" s="28"/>
      <c r="C23" s="27"/>
      <c r="D23" s="26"/>
      <c r="E23" s="25">
        <f>SUM(E20:E22)</f>
        <v>106.2</v>
      </c>
      <c r="F23" s="24">
        <f>SUM(F20:F22)</f>
        <v>8.4714285714285715</v>
      </c>
      <c r="G23" s="24">
        <f>SUM(G20:G22)</f>
        <v>8.6857142857142851</v>
      </c>
      <c r="H23" s="24">
        <f>SUM(H20:H22)</f>
        <v>76.414285714285711</v>
      </c>
      <c r="I23" s="23">
        <f>SUM(I20:I22)</f>
        <v>425.09999999999997</v>
      </c>
      <c r="J23" s="16"/>
    </row>
    <row r="24" spans="1:10" s="8" customFormat="1" ht="18.75" x14ac:dyDescent="0.3">
      <c r="A24" s="21"/>
      <c r="B24" s="21"/>
      <c r="C24" s="22"/>
      <c r="D24" s="22"/>
      <c r="E24" s="22"/>
      <c r="F24" s="22"/>
      <c r="G24" s="22"/>
      <c r="H24" s="22"/>
      <c r="I24" s="22"/>
      <c r="J24" s="16"/>
    </row>
    <row r="25" spans="1:10" s="8" customFormat="1" ht="19.5" x14ac:dyDescent="0.3">
      <c r="A25" s="21"/>
      <c r="B25" s="21"/>
      <c r="C25" s="66"/>
      <c r="D25" s="65"/>
      <c r="E25" s="64"/>
      <c r="F25" s="63"/>
      <c r="G25" s="63"/>
      <c r="H25" s="63"/>
      <c r="I25" s="63"/>
      <c r="J25" s="16"/>
    </row>
    <row r="26" spans="1:10" s="8" customFormat="1" ht="18.75" x14ac:dyDescent="0.3">
      <c r="A26" s="16"/>
      <c r="B26" s="16"/>
      <c r="C26" s="19" t="s">
        <v>3</v>
      </c>
      <c r="D26" s="18"/>
      <c r="E26" s="17" t="s">
        <v>2</v>
      </c>
      <c r="F26" s="10"/>
      <c r="G26" s="20"/>
      <c r="H26" s="16"/>
      <c r="I26" s="16"/>
      <c r="J26" s="16"/>
    </row>
    <row r="27" spans="1:10" s="8" customFormat="1" ht="18.75" x14ac:dyDescent="0.3">
      <c r="A27" s="16"/>
      <c r="B27" s="16"/>
      <c r="C27" s="19"/>
      <c r="D27" s="18"/>
      <c r="E27" s="17"/>
      <c r="F27" s="10"/>
      <c r="G27" s="16"/>
      <c r="H27" s="16"/>
      <c r="I27" s="16"/>
      <c r="J27" s="16"/>
    </row>
    <row r="28" spans="1:10" s="8" customFormat="1" ht="18.75" x14ac:dyDescent="0.3">
      <c r="A28" s="16"/>
      <c r="B28" s="16"/>
      <c r="C28" s="13" t="s">
        <v>1</v>
      </c>
      <c r="D28" s="12"/>
      <c r="E28" s="11" t="s">
        <v>0</v>
      </c>
      <c r="F28" s="10"/>
      <c r="G28" s="16"/>
      <c r="H28" s="16"/>
      <c r="I28" s="16"/>
      <c r="J28" s="16"/>
    </row>
    <row r="29" spans="1:10" x14ac:dyDescent="0.25">
      <c r="A29" s="7"/>
      <c r="B29" s="5"/>
      <c r="C29" s="4"/>
      <c r="D29" s="3"/>
      <c r="E29" s="6"/>
      <c r="F29" s="6"/>
      <c r="G29" s="6"/>
      <c r="H29" s="6"/>
      <c r="I29" s="6"/>
      <c r="J29" s="1"/>
    </row>
    <row r="30" spans="1:10" x14ac:dyDescent="0.25">
      <c r="A30" s="7"/>
      <c r="B30" s="5"/>
      <c r="C30" s="4"/>
      <c r="D30" s="3"/>
      <c r="E30" s="6"/>
      <c r="F30" s="6"/>
      <c r="G30" s="6"/>
      <c r="H30" s="6"/>
      <c r="I30" s="6"/>
      <c r="J30" s="1"/>
    </row>
    <row r="31" spans="1:10" x14ac:dyDescent="0.25">
      <c r="A31" s="2"/>
      <c r="B31" s="5"/>
      <c r="C31" s="4"/>
      <c r="D31" s="3"/>
      <c r="E31" s="2"/>
      <c r="F31" s="2"/>
      <c r="G31" s="2"/>
      <c r="H31" s="2"/>
      <c r="I31" s="2"/>
      <c r="J31" s="1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food1</vt:lpstr>
      <vt:lpstr>food2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2022-02-05T00:29:11Z</dcterms:modified>
</cp:coreProperties>
</file>