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E23" i="3"/>
  <c r="I21" i="3"/>
  <c r="I23" i="3" s="1"/>
  <c r="H21" i="3"/>
  <c r="H23" i="3" s="1"/>
  <c r="G21" i="3"/>
  <c r="G23" i="3" s="1"/>
  <c r="F21" i="3"/>
  <c r="G19" i="3"/>
  <c r="E19" i="3"/>
  <c r="I15" i="3"/>
  <c r="H15" i="3"/>
  <c r="G15" i="3"/>
  <c r="F15" i="3"/>
  <c r="I13" i="3"/>
  <c r="H13" i="3"/>
  <c r="G13" i="3"/>
  <c r="F13" i="3"/>
  <c r="I12" i="3"/>
  <c r="H12" i="3"/>
  <c r="G12" i="3"/>
  <c r="F12" i="3"/>
  <c r="I11" i="3"/>
  <c r="I19" i="3" s="1"/>
  <c r="H11" i="3"/>
  <c r="H19" i="3" s="1"/>
  <c r="G11" i="3"/>
  <c r="F11" i="3"/>
  <c r="F19" i="3" s="1"/>
  <c r="H10" i="3"/>
  <c r="F10" i="3"/>
  <c r="I4" i="3"/>
  <c r="I10" i="3" s="1"/>
  <c r="H4" i="3"/>
  <c r="G4" i="3"/>
  <c r="G10" i="3" s="1"/>
  <c r="F4" i="3"/>
  <c r="E4" i="3"/>
  <c r="E10" i="3" s="1"/>
  <c r="I23" i="2"/>
  <c r="H23" i="2"/>
  <c r="G23" i="2"/>
  <c r="F23" i="2"/>
  <c r="E23" i="2"/>
  <c r="G19" i="2"/>
  <c r="E19" i="2"/>
  <c r="I15" i="2"/>
  <c r="H15" i="2"/>
  <c r="G15" i="2"/>
  <c r="F15" i="2"/>
  <c r="I12" i="2"/>
  <c r="H12" i="2"/>
  <c r="G12" i="2"/>
  <c r="F12" i="2"/>
  <c r="I11" i="2"/>
  <c r="I19" i="2" s="1"/>
  <c r="H11" i="2"/>
  <c r="H19" i="2" s="1"/>
  <c r="G11" i="2"/>
  <c r="F11" i="2"/>
  <c r="F19" i="2" s="1"/>
  <c r="H10" i="2"/>
  <c r="F10" i="2"/>
  <c r="I4" i="2"/>
  <c r="I10" i="2" s="1"/>
  <c r="H4" i="2"/>
  <c r="G4" i="2"/>
  <c r="G10" i="2" s="1"/>
  <c r="E4" i="2"/>
  <c r="E10" i="2" s="1"/>
  <c r="I1" i="3" l="1"/>
</calcChain>
</file>

<file path=xl/sharedStrings.xml><?xml version="1.0" encoding="utf-8"?>
<sst xmlns="http://schemas.openxmlformats.org/spreadsheetml/2006/main" count="126" uniqueCount="59">
  <si>
    <t>Мустафаева Н.В.</t>
  </si>
  <si>
    <t>Зав.производством</t>
  </si>
  <si>
    <t>Гудым Д.С.</t>
  </si>
  <si>
    <t>Бухгалтер</t>
  </si>
  <si>
    <t>Итого:</t>
  </si>
  <si>
    <t>1 шт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</si>
  <si>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</si>
  <si>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</si>
  <si>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</si>
  <si>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</si>
  <si>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</si>
  <si>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</si>
  <si>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</si>
  <si>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</si>
  <si>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</si>
  <si>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</si>
  <si>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</si>
  <si>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</si>
  <si>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</si>
  <si>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</si>
  <si>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</si>
  <si>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</si>
  <si>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</si>
  <si>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</si>
  <si>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</si>
  <si>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Цена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</si>
  <si>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</si>
  <si>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</si>
  <si>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</si>
  <si>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</si>
  <si>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</si>
  <si>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</si>
  <si>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</si>
  <si>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</si>
  <si>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</si>
  <si>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</si>
  <si>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1/100</t>
  </si>
  <si>
    <t>250/15</t>
  </si>
  <si>
    <t>Сок 0,2</t>
  </si>
  <si>
    <t>1/70</t>
  </si>
  <si>
    <t>Компот из сухофруктов</t>
  </si>
  <si>
    <t>220/10</t>
  </si>
  <si>
    <t>сыр</t>
  </si>
  <si>
    <t>Сыр</t>
  </si>
  <si>
    <t>1/10</t>
  </si>
  <si>
    <t>масло</t>
  </si>
  <si>
    <t>Масло сливочное</t>
  </si>
  <si>
    <t>гор.блюдо</t>
  </si>
  <si>
    <t>Каша молочная геркулесовая</t>
  </si>
  <si>
    <t>Каша молочная геркулесовая с м/сл</t>
  </si>
  <si>
    <t>Чай с сахаром</t>
  </si>
  <si>
    <t>Салат</t>
  </si>
  <si>
    <t>Салат из морской капусты</t>
  </si>
  <si>
    <t>Суп рисовый на курином бульоне</t>
  </si>
  <si>
    <t>Жаркое по-Домашнему</t>
  </si>
  <si>
    <t>1/250</t>
  </si>
  <si>
    <t>Печенье</t>
  </si>
  <si>
    <t>Бисквитное печенье с повидлом</t>
  </si>
  <si>
    <t>1/90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</si>
</sst>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9" fillId="0" borderId="0"/>
    <xf numFmtId="0" fontId="16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11" fillId="0" borderId="0" xfId="0" applyFont="1"/>
    <xf numFmtId="0" fontId="11" fillId="0" borderId="0" xfId="0" applyFont="1" applyBorder="1"/>
    <xf numFmtId="0" fontId="12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Border="1" applyAlignment="1" applyProtection="1">
      <alignment vertical="center"/>
    </xf>
    <xf numFmtId="0" fontId="12" fillId="0" borderId="0" xfId="1" applyNumberFormat="1" applyFont="1" applyBorder="1" applyAlignment="1" applyProtection="1">
      <alignment horizontal="right" vertical="center"/>
    </xf>
    <xf numFmtId="2" fontId="13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Border="1" applyAlignment="1" applyProtection="1"/>
    <xf numFmtId="0" fontId="14" fillId="0" borderId="0" xfId="0" applyFont="1"/>
    <xf numFmtId="2" fontId="15" fillId="0" borderId="0" xfId="1" applyNumberFormat="1" applyFont="1" applyFill="1" applyBorder="1" applyAlignment="1" applyProtection="1">
      <alignment horizontal="center"/>
    </xf>
    <xf numFmtId="0" fontId="17" fillId="0" borderId="0" xfId="2" applyNumberFormat="1" applyFont="1" applyFill="1" applyBorder="1" applyAlignment="1">
      <alignment vertical="center"/>
    </xf>
    <xf numFmtId="0" fontId="17" fillId="0" borderId="0" xfId="1" applyNumberFormat="1" applyFont="1" applyFill="1" applyBorder="1" applyAlignment="1" applyProtection="1">
      <alignment vertical="center"/>
    </xf>
    <xf numFmtId="0" fontId="17" fillId="0" borderId="0" xfId="2" applyNumberFormat="1" applyFont="1" applyFill="1" applyBorder="1" applyAlignment="1">
      <alignment horizontal="center" vertical="center"/>
    </xf>
    <xf numFmtId="0" fontId="17" fillId="0" borderId="0" xfId="2" applyNumberFormat="1" applyFont="1" applyFill="1" applyBorder="1" applyAlignment="1">
      <alignment horizontal="right" vertical="center"/>
    </xf>
    <xf numFmtId="0" fontId="17" fillId="0" borderId="0" xfId="1" applyNumberFormat="1" applyFont="1" applyBorder="1" applyAlignment="1" applyProtection="1">
      <alignment horizontal="right" vertical="center"/>
    </xf>
    <xf numFmtId="0" fontId="17" fillId="0" borderId="0" xfId="1" applyNumberFormat="1" applyFont="1" applyBorder="1" applyAlignment="1" applyProtection="1"/>
    <xf numFmtId="0" fontId="14" fillId="0" borderId="0" xfId="0" applyFont="1" applyFill="1"/>
    <xf numFmtId="0" fontId="17" fillId="0" borderId="0" xfId="2" applyNumberFormat="1" applyFont="1" applyBorder="1" applyAlignment="1">
      <alignment vertical="center"/>
    </xf>
    <xf numFmtId="0" fontId="17" fillId="0" borderId="0" xfId="2" applyNumberFormat="1" applyFont="1" applyBorder="1" applyAlignment="1">
      <alignment horizontal="center" vertical="center"/>
    </xf>
    <xf numFmtId="0" fontId="17" fillId="0" borderId="0" xfId="2" applyNumberFormat="1" applyFont="1" applyBorder="1" applyAlignment="1">
      <alignment horizontal="right" vertical="center"/>
    </xf>
    <xf numFmtId="4" fontId="14" fillId="0" borderId="0" xfId="0" applyNumberFormat="1" applyFont="1" applyFill="1"/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2" fontId="18" fillId="0" borderId="1" xfId="0" applyNumberFormat="1" applyFont="1" applyFill="1" applyBorder="1" applyAlignment="1" applyProtection="1">
      <alignment horizontal="center" vertical="center"/>
      <protection locked="0"/>
    </xf>
    <xf numFmtId="2" fontId="18" fillId="0" borderId="2" xfId="0" applyNumberFormat="1" applyFont="1" applyFill="1" applyBorder="1" applyAlignment="1" applyProtection="1">
      <alignment horizontal="center" vertical="center"/>
      <protection locked="0"/>
    </xf>
    <xf numFmtId="4" fontId="19" fillId="0" borderId="2" xfId="3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4" fontId="18" fillId="0" borderId="5" xfId="3" applyNumberFormat="1" applyFont="1" applyFill="1" applyBorder="1" applyAlignment="1">
      <alignment horizontal="center" vertical="center" wrapText="1"/>
    </xf>
    <xf numFmtId="4" fontId="18" fillId="0" borderId="6" xfId="3" applyNumberFormat="1" applyFont="1" applyFill="1" applyBorder="1" applyAlignment="1">
      <alignment horizontal="center" vertical="center" wrapText="1"/>
    </xf>
    <xf numFmtId="4" fontId="19" fillId="0" borderId="6" xfId="3" applyNumberFormat="1" applyFont="1" applyFill="1" applyBorder="1" applyAlignment="1">
      <alignment horizontal="center" vertical="center" wrapText="1"/>
    </xf>
    <xf numFmtId="49" fontId="18" fillId="0" borderId="6" xfId="3" applyNumberFormat="1" applyFont="1" applyFill="1" applyBorder="1" applyAlignment="1">
      <alignment horizontal="center" vertical="center" wrapText="1"/>
    </xf>
    <xf numFmtId="0" fontId="18" fillId="0" borderId="6" xfId="3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4" fontId="18" fillId="0" borderId="8" xfId="3" applyNumberFormat="1" applyFont="1" applyBorder="1" applyAlignment="1">
      <alignment horizontal="center" vertical="center" wrapText="1"/>
    </xf>
    <xf numFmtId="4" fontId="18" fillId="0" borderId="9" xfId="3" applyNumberFormat="1" applyFont="1" applyBorder="1" applyAlignment="1">
      <alignment horizontal="center" vertical="center" wrapText="1"/>
    </xf>
    <xf numFmtId="4" fontId="19" fillId="0" borderId="9" xfId="3" applyNumberFormat="1" applyFont="1" applyFill="1" applyBorder="1" applyAlignment="1">
      <alignment horizontal="center" vertical="center" wrapText="1"/>
    </xf>
    <xf numFmtId="49" fontId="18" fillId="0" borderId="9" xfId="3" applyNumberFormat="1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18" fillId="0" borderId="8" xfId="3" applyNumberFormat="1" applyFont="1" applyFill="1" applyBorder="1" applyAlignment="1">
      <alignment horizontal="center" vertical="center" wrapText="1"/>
    </xf>
    <xf numFmtId="4" fontId="18" fillId="0" borderId="9" xfId="3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19" fillId="0" borderId="13" xfId="3" applyNumberFormat="1" applyFont="1" applyFill="1" applyBorder="1" applyAlignment="1">
      <alignment horizontal="center" vertical="center" wrapText="1"/>
    </xf>
    <xf numFmtId="49" fontId="18" fillId="0" borderId="13" xfId="3" applyNumberFormat="1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 applyProtection="1">
      <alignment horizontal="center" vertical="center"/>
      <protection locked="0"/>
    </xf>
    <xf numFmtId="4" fontId="19" fillId="0" borderId="14" xfId="3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4" fontId="18" fillId="0" borderId="12" xfId="3" applyNumberFormat="1" applyFont="1" applyFill="1" applyBorder="1" applyAlignment="1">
      <alignment horizontal="center" vertical="center" wrapText="1"/>
    </xf>
    <xf numFmtId="4" fontId="18" fillId="0" borderId="13" xfId="3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 applyProtection="1">
      <alignment vertical="center"/>
      <protection locked="0"/>
    </xf>
    <xf numFmtId="0" fontId="14" fillId="0" borderId="9" xfId="0" applyFont="1" applyFill="1" applyBorder="1"/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3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6" xfId="0" applyFont="1" applyFill="1" applyBorder="1" applyAlignment="1">
      <alignment horizontal="center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2" fontId="18" fillId="0" borderId="23" xfId="0" applyNumberFormat="1" applyFont="1" applyFill="1" applyBorder="1" applyAlignment="1" applyProtection="1">
      <alignment horizontal="center" vertical="center"/>
      <protection locked="0"/>
    </xf>
    <xf numFmtId="4" fontId="18" fillId="0" borderId="13" xfId="3" applyNumberFormat="1" applyFont="1" applyBorder="1" applyAlignment="1">
      <alignment horizontal="center" vertical="center" wrapText="1"/>
    </xf>
    <xf numFmtId="4" fontId="18" fillId="0" borderId="12" xfId="3" applyNumberFormat="1" applyFont="1" applyBorder="1" applyAlignment="1">
      <alignment horizontal="center" vertical="center" wrapText="1"/>
    </xf>
    <xf numFmtId="2" fontId="14" fillId="0" borderId="20" xfId="0" applyNumberFormat="1" applyFont="1" applyFill="1" applyBorder="1" applyAlignment="1" applyProtection="1">
      <alignment horizontal="center"/>
      <protection locked="0"/>
    </xf>
    <xf numFmtId="2" fontId="14" fillId="0" borderId="19" xfId="0" applyNumberFormat="1" applyFont="1" applyFill="1" applyBorder="1" applyAlignment="1" applyProtection="1">
      <alignment horizontal="center"/>
      <protection locked="0"/>
    </xf>
    <xf numFmtId="2" fontId="14" fillId="0" borderId="18" xfId="0" applyNumberFormat="1" applyFont="1" applyFill="1" applyBorder="1" applyAlignment="1" applyProtection="1">
      <alignment horizontal="center"/>
      <protection locked="0"/>
    </xf>
  </cellXfs>
  <cellStyles count="12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2" xfId="6"/>
    <cellStyle name="Обычный 2 4 3 2 2 2 2" xfId="5"/>
    <cellStyle name="Обычный 2 4 3 2 2 29" xfId="9"/>
    <cellStyle name="Обычный 2 4 3 2 2 3" xfId="7"/>
    <cellStyle name="Обычный 2 4 3 2 2 3 3" xfId="8"/>
    <cellStyle name="Обычный 2 4 3 2 2 4" xfId="10"/>
    <cellStyle name="Обычный 2 4 3 2 2 5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34</v>
      </c>
      <c r="B1" s="77" t="s">
        <v>33</v>
      </c>
      <c r="C1" s="78"/>
      <c r="D1" s="78"/>
      <c r="E1" s="79"/>
      <c r="F1" s="16" t="s">
        <v>32</v>
      </c>
      <c r="G1" s="64" t="s">
        <v>31</v>
      </c>
      <c r="H1" s="16" t="s">
        <v>30</v>
      </c>
      <c r="I1" s="63">
        <v>44586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62" t="s">
        <v>29</v>
      </c>
      <c r="B3" s="61" t="s">
        <v>28</v>
      </c>
      <c r="C3" s="61" t="s">
        <v>27</v>
      </c>
      <c r="D3" s="61" t="s">
        <v>26</v>
      </c>
      <c r="E3" s="61" t="s">
        <v>25</v>
      </c>
      <c r="F3" s="61" t="s">
        <v>24</v>
      </c>
      <c r="G3" s="61" t="s">
        <v>23</v>
      </c>
      <c r="H3" s="61" t="s">
        <v>22</v>
      </c>
      <c r="I3" s="60" t="s">
        <v>21</v>
      </c>
    </row>
    <row r="4" spans="1:9" s="8" customFormat="1" ht="19.5" x14ac:dyDescent="0.3">
      <c r="A4" s="46" t="s">
        <v>20</v>
      </c>
      <c r="B4" s="53" t="s">
        <v>47</v>
      </c>
      <c r="C4" s="52" t="s">
        <v>48</v>
      </c>
      <c r="D4" s="51" t="s">
        <v>13</v>
      </c>
      <c r="E4" s="50">
        <f>62.65-0.53</f>
        <v>62.12</v>
      </c>
      <c r="F4" s="59">
        <v>10.4</v>
      </c>
      <c r="G4" s="59">
        <f>9.6</f>
        <v>9.6</v>
      </c>
      <c r="H4" s="59">
        <f>29.2</f>
        <v>29.2</v>
      </c>
      <c r="I4" s="58">
        <f>246.5</f>
        <v>246.5</v>
      </c>
    </row>
    <row r="5" spans="1:9" s="8" customFormat="1" ht="19.5" x14ac:dyDescent="0.3">
      <c r="A5" s="49"/>
      <c r="B5" s="48" t="s">
        <v>19</v>
      </c>
      <c r="C5" s="40" t="s">
        <v>18</v>
      </c>
      <c r="D5" s="39" t="s">
        <v>17</v>
      </c>
      <c r="E5" s="38">
        <v>10.08</v>
      </c>
      <c r="F5" s="44">
        <v>2.2999999999999998</v>
      </c>
      <c r="G5" s="44">
        <v>0.9</v>
      </c>
      <c r="H5" s="44">
        <v>15.4</v>
      </c>
      <c r="I5" s="43">
        <v>78.599999999999994</v>
      </c>
    </row>
    <row r="6" spans="1:9" s="8" customFormat="1" ht="19.5" x14ac:dyDescent="0.3">
      <c r="A6" s="49"/>
      <c r="B6" s="48" t="s">
        <v>6</v>
      </c>
      <c r="C6" s="40" t="s">
        <v>50</v>
      </c>
      <c r="D6" s="39" t="s">
        <v>13</v>
      </c>
      <c r="E6" s="38">
        <v>15</v>
      </c>
      <c r="F6" s="37">
        <v>0.4</v>
      </c>
      <c r="G6" s="37">
        <v>0.1</v>
      </c>
      <c r="H6" s="37">
        <v>21.6</v>
      </c>
      <c r="I6" s="36">
        <v>83.4</v>
      </c>
    </row>
    <row r="7" spans="1:9" s="8" customFormat="1" ht="19.5" x14ac:dyDescent="0.3">
      <c r="A7" s="49"/>
      <c r="B7" s="48" t="s">
        <v>42</v>
      </c>
      <c r="C7" s="40" t="s">
        <v>43</v>
      </c>
      <c r="D7" s="39" t="s">
        <v>44</v>
      </c>
      <c r="E7" s="38">
        <v>13</v>
      </c>
      <c r="F7" s="44">
        <v>2.2999999999999998</v>
      </c>
      <c r="G7" s="44">
        <v>2.9</v>
      </c>
      <c r="H7" s="44">
        <v>0</v>
      </c>
      <c r="I7" s="43">
        <v>36.4</v>
      </c>
    </row>
    <row r="8" spans="1:9" s="8" customFormat="1" ht="19.5" x14ac:dyDescent="0.3">
      <c r="A8" s="49"/>
      <c r="B8" s="41" t="s">
        <v>45</v>
      </c>
      <c r="C8" s="40" t="s">
        <v>46</v>
      </c>
      <c r="D8" s="39" t="s">
        <v>44</v>
      </c>
      <c r="E8" s="38">
        <v>15</v>
      </c>
      <c r="F8" s="44">
        <v>0.1</v>
      </c>
      <c r="G8" s="44">
        <v>7.3</v>
      </c>
      <c r="H8" s="44">
        <v>0.1</v>
      </c>
      <c r="I8" s="43">
        <v>66.099999999999994</v>
      </c>
    </row>
    <row r="9" spans="1:9" s="8" customFormat="1" ht="20.25" thickBot="1" x14ac:dyDescent="0.35">
      <c r="A9" s="35"/>
      <c r="B9" s="71"/>
      <c r="C9" s="34"/>
      <c r="D9" s="33"/>
      <c r="E9" s="32"/>
      <c r="F9" s="31"/>
      <c r="G9" s="31"/>
      <c r="H9" s="31"/>
      <c r="I9" s="30"/>
    </row>
    <row r="10" spans="1:9" s="8" customFormat="1" ht="20.25" thickBot="1" x14ac:dyDescent="0.35">
      <c r="A10" s="72" t="s">
        <v>4</v>
      </c>
      <c r="B10" s="73"/>
      <c r="C10" s="57"/>
      <c r="D10" s="56"/>
      <c r="E10" s="55">
        <f>SUM(E4:E9)</f>
        <v>115.2</v>
      </c>
      <c r="F10" s="54">
        <f>SUM(F4:F9)</f>
        <v>15.499999999999998</v>
      </c>
      <c r="G10" s="54">
        <f t="shared" ref="G10:I10" si="0">SUM(G4:G9)</f>
        <v>20.8</v>
      </c>
      <c r="H10" s="54">
        <f t="shared" si="0"/>
        <v>66.3</v>
      </c>
      <c r="I10" s="74">
        <f t="shared" si="0"/>
        <v>511</v>
      </c>
    </row>
    <row r="11" spans="1:9" s="8" customFormat="1" ht="19.5" x14ac:dyDescent="0.3">
      <c r="A11" s="46" t="s">
        <v>16</v>
      </c>
      <c r="B11" s="53" t="s">
        <v>51</v>
      </c>
      <c r="C11" s="52" t="s">
        <v>52</v>
      </c>
      <c r="D11" s="51" t="s">
        <v>36</v>
      </c>
      <c r="E11" s="50">
        <v>30</v>
      </c>
      <c r="F11" s="75">
        <f>1/8*10</f>
        <v>1.25</v>
      </c>
      <c r="G11" s="75">
        <f>2.1/8*10</f>
        <v>2.625</v>
      </c>
      <c r="H11" s="75">
        <f>4.4/8*10</f>
        <v>5.5</v>
      </c>
      <c r="I11" s="76">
        <f>39.7/8*10</f>
        <v>49.625</v>
      </c>
    </row>
    <row r="12" spans="1:9" s="8" customFormat="1" ht="19.5" x14ac:dyDescent="0.3">
      <c r="A12" s="42"/>
      <c r="B12" s="41" t="s">
        <v>15</v>
      </c>
      <c r="C12" s="40" t="s">
        <v>53</v>
      </c>
      <c r="D12" s="39" t="s">
        <v>37</v>
      </c>
      <c r="E12" s="38">
        <v>70</v>
      </c>
      <c r="F12" s="37">
        <f>7/30*25</f>
        <v>5.833333333333333</v>
      </c>
      <c r="G12" s="37">
        <f>1.8/30*25</f>
        <v>1.5000000000000002</v>
      </c>
      <c r="H12" s="37">
        <f>12.6/30*25</f>
        <v>10.5</v>
      </c>
      <c r="I12" s="36">
        <f>96/30*25</f>
        <v>80</v>
      </c>
    </row>
    <row r="13" spans="1:9" s="8" customFormat="1" ht="19.5" x14ac:dyDescent="0.3">
      <c r="A13" s="42"/>
      <c r="B13" s="41" t="s">
        <v>14</v>
      </c>
      <c r="C13" s="40" t="s">
        <v>54</v>
      </c>
      <c r="D13" s="39" t="s">
        <v>13</v>
      </c>
      <c r="E13" s="38">
        <v>77.099999999999994</v>
      </c>
      <c r="F13" s="37">
        <v>32.4</v>
      </c>
      <c r="G13" s="37">
        <v>27.6</v>
      </c>
      <c r="H13" s="37">
        <v>31.4</v>
      </c>
      <c r="I13" s="36">
        <v>496</v>
      </c>
    </row>
    <row r="14" spans="1:9" s="8" customFormat="1" ht="19.5" x14ac:dyDescent="0.3">
      <c r="A14" s="49"/>
      <c r="B14" s="48" t="s">
        <v>6</v>
      </c>
      <c r="C14" s="40" t="s">
        <v>40</v>
      </c>
      <c r="D14" s="39" t="s">
        <v>13</v>
      </c>
      <c r="E14" s="38">
        <v>20</v>
      </c>
      <c r="F14" s="37">
        <v>0.9</v>
      </c>
      <c r="G14" s="37">
        <v>0.1</v>
      </c>
      <c r="H14" s="37">
        <v>32</v>
      </c>
      <c r="I14" s="36">
        <v>131.80000000000001</v>
      </c>
    </row>
    <row r="15" spans="1:9" s="8" customFormat="1" ht="19.5" x14ac:dyDescent="0.3">
      <c r="A15" s="49"/>
      <c r="B15" s="48" t="s">
        <v>12</v>
      </c>
      <c r="C15" s="40" t="s">
        <v>11</v>
      </c>
      <c r="D15" s="39" t="s">
        <v>8</v>
      </c>
      <c r="E15" s="38">
        <v>7.5</v>
      </c>
      <c r="F15" s="44">
        <f t="shared" ref="F15:I15" si="1">F14/2</f>
        <v>0.45</v>
      </c>
      <c r="G15" s="44">
        <f t="shared" si="1"/>
        <v>0.05</v>
      </c>
      <c r="H15" s="44">
        <f t="shared" si="1"/>
        <v>16</v>
      </c>
      <c r="I15" s="43">
        <f t="shared" si="1"/>
        <v>65.900000000000006</v>
      </c>
    </row>
    <row r="16" spans="1:9" s="8" customFormat="1" ht="19.5" x14ac:dyDescent="0.3">
      <c r="A16" s="49"/>
      <c r="B16" s="48" t="s">
        <v>10</v>
      </c>
      <c r="C16" s="40" t="s">
        <v>9</v>
      </c>
      <c r="D16" s="39" t="s">
        <v>8</v>
      </c>
      <c r="E16" s="38">
        <v>6</v>
      </c>
      <c r="F16" s="37">
        <v>2.6</v>
      </c>
      <c r="G16" s="37">
        <v>1</v>
      </c>
      <c r="H16" s="37">
        <v>12.8</v>
      </c>
      <c r="I16" s="36">
        <v>77.7</v>
      </c>
    </row>
    <row r="17" spans="1:9" s="8" customFormat="1" ht="19.5" x14ac:dyDescent="0.3">
      <c r="A17" s="49"/>
      <c r="B17" s="48"/>
      <c r="C17" s="40"/>
      <c r="D17" s="39"/>
      <c r="E17" s="38"/>
      <c r="F17" s="37"/>
      <c r="G17" s="37"/>
      <c r="H17" s="37"/>
      <c r="I17" s="36"/>
    </row>
    <row r="18" spans="1:9" s="8" customFormat="1" ht="20.25" thickBot="1" x14ac:dyDescent="0.35">
      <c r="A18" s="35"/>
      <c r="B18" s="71"/>
      <c r="C18" s="34"/>
      <c r="D18" s="33"/>
      <c r="E18" s="32"/>
      <c r="F18" s="31"/>
      <c r="G18" s="31"/>
      <c r="H18" s="31"/>
      <c r="I18" s="30"/>
    </row>
    <row r="19" spans="1:9" s="8" customFormat="1" ht="20.25" thickBot="1" x14ac:dyDescent="0.35">
      <c r="A19" s="29" t="s">
        <v>4</v>
      </c>
      <c r="B19" s="28"/>
      <c r="C19" s="27"/>
      <c r="D19" s="26"/>
      <c r="E19" s="25">
        <f>SUM(E11:E18)</f>
        <v>210.6</v>
      </c>
      <c r="F19" s="24">
        <f>SUM(F11:F18)</f>
        <v>43.433333333333337</v>
      </c>
      <c r="G19" s="24">
        <f>SUM(G11:G18)</f>
        <v>32.875</v>
      </c>
      <c r="H19" s="24">
        <f>SUM(H11:H18)</f>
        <v>108.2</v>
      </c>
      <c r="I19" s="23">
        <f>SUM(I11:I18)</f>
        <v>901.02499999999998</v>
      </c>
    </row>
    <row r="20" spans="1:9" s="8" customFormat="1" ht="19.5" x14ac:dyDescent="0.3">
      <c r="A20" s="46" t="s">
        <v>7</v>
      </c>
      <c r="B20" s="45" t="s">
        <v>6</v>
      </c>
      <c r="C20" s="40" t="s">
        <v>38</v>
      </c>
      <c r="D20" s="39" t="s">
        <v>5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</row>
    <row r="21" spans="1:9" s="8" customFormat="1" ht="19.5" x14ac:dyDescent="0.3">
      <c r="A21" s="42"/>
      <c r="B21" s="41" t="s">
        <v>56</v>
      </c>
      <c r="C21" s="40" t="s">
        <v>57</v>
      </c>
      <c r="D21" s="39" t="s">
        <v>39</v>
      </c>
      <c r="E21" s="38">
        <v>59.7</v>
      </c>
      <c r="F21" s="44">
        <v>2.59</v>
      </c>
      <c r="G21" s="44">
        <v>5.53</v>
      </c>
      <c r="H21" s="44">
        <v>46.2</v>
      </c>
      <c r="I21" s="43">
        <v>255.5</v>
      </c>
    </row>
    <row r="22" spans="1:9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</row>
    <row r="23" spans="1:9" s="8" customFormat="1" ht="20.25" thickBot="1" x14ac:dyDescent="0.35">
      <c r="A23" s="29" t="s">
        <v>4</v>
      </c>
      <c r="B23" s="28"/>
      <c r="C23" s="27"/>
      <c r="D23" s="26"/>
      <c r="E23" s="25">
        <f>SUM(E20:E22)</f>
        <v>97.2</v>
      </c>
      <c r="F23" s="24">
        <f>SUM(F20:F22)</f>
        <v>3.9899999999999998</v>
      </c>
      <c r="G23" s="24">
        <f>SUM(G20:G22)</f>
        <v>5.73</v>
      </c>
      <c r="H23" s="24">
        <f>SUM(H20:H22)</f>
        <v>72.599999999999994</v>
      </c>
      <c r="I23" s="23">
        <f>SUM(I20:I22)</f>
        <v>375.5</v>
      </c>
    </row>
    <row r="24" spans="1:9" s="8" customFormat="1" ht="18.75" x14ac:dyDescent="0.3">
      <c r="A24" s="22"/>
      <c r="B24" s="22"/>
      <c r="C24" s="16"/>
      <c r="D24" s="16"/>
      <c r="E24" s="16"/>
      <c r="F24" s="16"/>
      <c r="G24" s="16"/>
      <c r="H24" s="20"/>
      <c r="I24" s="16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 t="s">
        <v>3</v>
      </c>
      <c r="D26" s="18"/>
      <c r="E26" s="17" t="s">
        <v>2</v>
      </c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 t="s">
        <v>1</v>
      </c>
      <c r="D28" s="12"/>
      <c r="E28" s="11" t="s">
        <v>0</v>
      </c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34</v>
      </c>
      <c r="B1" s="77" t="s">
        <v>33</v>
      </c>
      <c r="C1" s="78"/>
      <c r="D1" s="78"/>
      <c r="E1" s="79"/>
      <c r="F1" s="16" t="s">
        <v>32</v>
      </c>
      <c r="G1" s="64" t="s">
        <v>35</v>
      </c>
      <c r="H1" s="16" t="s">
        <v>30</v>
      </c>
      <c r="I1" s="63">
        <f>food1!I1</f>
        <v>44586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62" t="s">
        <v>29</v>
      </c>
      <c r="B3" s="61" t="s">
        <v>28</v>
      </c>
      <c r="C3" s="61" t="s">
        <v>27</v>
      </c>
      <c r="D3" s="61" t="s">
        <v>26</v>
      </c>
      <c r="E3" s="61" t="s">
        <v>25</v>
      </c>
      <c r="F3" s="61" t="s">
        <v>24</v>
      </c>
      <c r="G3" s="61" t="s">
        <v>23</v>
      </c>
      <c r="H3" s="61" t="s">
        <v>22</v>
      </c>
      <c r="I3" s="60" t="s">
        <v>21</v>
      </c>
      <c r="J3" s="70"/>
    </row>
    <row r="4" spans="1:10" s="8" customFormat="1" ht="19.5" x14ac:dyDescent="0.3">
      <c r="A4" s="46" t="s">
        <v>20</v>
      </c>
      <c r="B4" s="53" t="s">
        <v>47</v>
      </c>
      <c r="C4" s="52" t="s">
        <v>49</v>
      </c>
      <c r="D4" s="51" t="s">
        <v>41</v>
      </c>
      <c r="E4" s="50">
        <f>62.12/20*22+11.25+5.94</f>
        <v>85.521999999999991</v>
      </c>
      <c r="F4" s="59">
        <f>10.4/2*2.2</f>
        <v>11.440000000000001</v>
      </c>
      <c r="G4" s="59">
        <f>9.6/2*2.2</f>
        <v>10.56</v>
      </c>
      <c r="H4" s="59">
        <f>29.2/2*2.2</f>
        <v>32.120000000000005</v>
      </c>
      <c r="I4" s="58">
        <f>246.5/2*2.2</f>
        <v>271.15000000000003</v>
      </c>
      <c r="J4" s="70"/>
    </row>
    <row r="5" spans="1:10" s="8" customFormat="1" ht="19.5" x14ac:dyDescent="0.3">
      <c r="A5" s="49"/>
      <c r="B5" s="48" t="s">
        <v>19</v>
      </c>
      <c r="C5" s="40" t="s">
        <v>18</v>
      </c>
      <c r="D5" s="39" t="s">
        <v>17</v>
      </c>
      <c r="E5" s="38">
        <v>10.08</v>
      </c>
      <c r="F5" s="44">
        <v>2.2999999999999998</v>
      </c>
      <c r="G5" s="44">
        <v>0.9</v>
      </c>
      <c r="H5" s="44">
        <v>15.4</v>
      </c>
      <c r="I5" s="43">
        <v>78.599999999999994</v>
      </c>
      <c r="J5" s="16"/>
    </row>
    <row r="6" spans="1:10" s="8" customFormat="1" ht="19.5" x14ac:dyDescent="0.3">
      <c r="A6" s="49"/>
      <c r="B6" s="48" t="s">
        <v>6</v>
      </c>
      <c r="C6" s="40" t="s">
        <v>50</v>
      </c>
      <c r="D6" s="39" t="s">
        <v>13</v>
      </c>
      <c r="E6" s="38">
        <v>15</v>
      </c>
      <c r="F6" s="37">
        <v>0.4</v>
      </c>
      <c r="G6" s="37">
        <v>0.1</v>
      </c>
      <c r="H6" s="37">
        <v>21.6</v>
      </c>
      <c r="I6" s="36">
        <v>83.4</v>
      </c>
      <c r="J6" s="16"/>
    </row>
    <row r="7" spans="1:10" s="8" customFormat="1" ht="19.5" x14ac:dyDescent="0.3">
      <c r="A7" s="49"/>
      <c r="B7" s="48" t="s">
        <v>42</v>
      </c>
      <c r="C7" s="40" t="s">
        <v>43</v>
      </c>
      <c r="D7" s="39" t="s">
        <v>44</v>
      </c>
      <c r="E7" s="38">
        <v>13</v>
      </c>
      <c r="F7" s="44">
        <v>2.2999999999999998</v>
      </c>
      <c r="G7" s="44">
        <v>2.9</v>
      </c>
      <c r="H7" s="44">
        <v>0</v>
      </c>
      <c r="I7" s="43">
        <v>36.4</v>
      </c>
      <c r="J7" s="16"/>
    </row>
    <row r="8" spans="1:10" s="8" customFormat="1" ht="19.5" x14ac:dyDescent="0.3">
      <c r="A8" s="49"/>
      <c r="B8" s="41" t="s">
        <v>45</v>
      </c>
      <c r="C8" s="40" t="s">
        <v>46</v>
      </c>
      <c r="D8" s="39" t="s">
        <v>44</v>
      </c>
      <c r="E8" s="38">
        <v>15</v>
      </c>
      <c r="F8" s="44">
        <v>0.1</v>
      </c>
      <c r="G8" s="44">
        <v>7.3</v>
      </c>
      <c r="H8" s="44">
        <v>0.1</v>
      </c>
      <c r="I8" s="43">
        <v>66.099999999999994</v>
      </c>
      <c r="J8" s="16"/>
    </row>
    <row r="9" spans="1:10" s="8" customFormat="1" ht="20.25" thickBot="1" x14ac:dyDescent="0.35">
      <c r="A9" s="35"/>
      <c r="B9" s="71"/>
      <c r="C9" s="34"/>
      <c r="D9" s="33"/>
      <c r="E9" s="32"/>
      <c r="F9" s="31"/>
      <c r="G9" s="31"/>
      <c r="H9" s="31"/>
      <c r="I9" s="30"/>
      <c r="J9" s="69"/>
    </row>
    <row r="10" spans="1:10" s="8" customFormat="1" ht="20.25" thickBot="1" x14ac:dyDescent="0.35">
      <c r="A10" s="72" t="s">
        <v>4</v>
      </c>
      <c r="B10" s="73"/>
      <c r="C10" s="57"/>
      <c r="D10" s="56"/>
      <c r="E10" s="55">
        <f>SUM(E4:E9)</f>
        <v>138.60199999999998</v>
      </c>
      <c r="F10" s="54">
        <f>SUM(F4:F9)</f>
        <v>16.540000000000003</v>
      </c>
      <c r="G10" s="54">
        <f t="shared" ref="G10:I10" si="0">SUM(G4:G9)</f>
        <v>21.76</v>
      </c>
      <c r="H10" s="54">
        <f t="shared" si="0"/>
        <v>69.22</v>
      </c>
      <c r="I10" s="74">
        <f t="shared" si="0"/>
        <v>535.65</v>
      </c>
      <c r="J10" s="70"/>
    </row>
    <row r="11" spans="1:10" s="8" customFormat="1" ht="19.5" x14ac:dyDescent="0.3">
      <c r="A11" s="46" t="s">
        <v>16</v>
      </c>
      <c r="B11" s="53" t="s">
        <v>51</v>
      </c>
      <c r="C11" s="52" t="s">
        <v>52</v>
      </c>
      <c r="D11" s="51" t="s">
        <v>36</v>
      </c>
      <c r="E11" s="50">
        <v>30</v>
      </c>
      <c r="F11" s="75">
        <f>1/8*10</f>
        <v>1.25</v>
      </c>
      <c r="G11" s="75">
        <f>2.1/8*10</f>
        <v>2.625</v>
      </c>
      <c r="H11" s="75">
        <f>4.4/8*10</f>
        <v>5.5</v>
      </c>
      <c r="I11" s="76">
        <f>39.7/8*10</f>
        <v>49.625</v>
      </c>
      <c r="J11" s="70"/>
    </row>
    <row r="12" spans="1:10" s="8" customFormat="1" ht="19.5" x14ac:dyDescent="0.3">
      <c r="A12" s="42"/>
      <c r="B12" s="41" t="s">
        <v>15</v>
      </c>
      <c r="C12" s="40" t="s">
        <v>53</v>
      </c>
      <c r="D12" s="39" t="s">
        <v>37</v>
      </c>
      <c r="E12" s="38">
        <v>70</v>
      </c>
      <c r="F12" s="37">
        <f>7/30*25</f>
        <v>5.833333333333333</v>
      </c>
      <c r="G12" s="37">
        <f>1.8/30*25</f>
        <v>1.5000000000000002</v>
      </c>
      <c r="H12" s="37">
        <f>12.6/30*25</f>
        <v>10.5</v>
      </c>
      <c r="I12" s="36">
        <f>96/30*25</f>
        <v>80</v>
      </c>
      <c r="J12" s="16"/>
    </row>
    <row r="13" spans="1:10" s="8" customFormat="1" ht="19.5" x14ac:dyDescent="0.3">
      <c r="A13" s="42"/>
      <c r="B13" s="41" t="s">
        <v>14</v>
      </c>
      <c r="C13" s="40" t="s">
        <v>54</v>
      </c>
      <c r="D13" s="39" t="s">
        <v>55</v>
      </c>
      <c r="E13" s="38">
        <v>89.7</v>
      </c>
      <c r="F13" s="37">
        <f>32.4/2*2.5</f>
        <v>40.5</v>
      </c>
      <c r="G13" s="37">
        <f>27.6/2*2.5</f>
        <v>34.5</v>
      </c>
      <c r="H13" s="37">
        <f>31.4/2*2.5</f>
        <v>39.25</v>
      </c>
      <c r="I13" s="36">
        <f>496/2*2.5</f>
        <v>620</v>
      </c>
      <c r="J13" s="16"/>
    </row>
    <row r="14" spans="1:10" s="8" customFormat="1" ht="19.5" x14ac:dyDescent="0.3">
      <c r="A14" s="49"/>
      <c r="B14" s="48" t="s">
        <v>6</v>
      </c>
      <c r="C14" s="40" t="s">
        <v>40</v>
      </c>
      <c r="D14" s="39" t="s">
        <v>13</v>
      </c>
      <c r="E14" s="38">
        <v>20</v>
      </c>
      <c r="F14" s="37">
        <v>0.9</v>
      </c>
      <c r="G14" s="37">
        <v>0.1</v>
      </c>
      <c r="H14" s="37">
        <v>32</v>
      </c>
      <c r="I14" s="36">
        <v>131.80000000000001</v>
      </c>
      <c r="J14" s="16"/>
    </row>
    <row r="15" spans="1:10" s="8" customFormat="1" ht="19.5" x14ac:dyDescent="0.3">
      <c r="A15" s="49"/>
      <c r="B15" s="48" t="s">
        <v>12</v>
      </c>
      <c r="C15" s="40" t="s">
        <v>11</v>
      </c>
      <c r="D15" s="39" t="s">
        <v>8</v>
      </c>
      <c r="E15" s="38">
        <v>7.5</v>
      </c>
      <c r="F15" s="44">
        <f t="shared" ref="F15:I15" si="1">F14/2</f>
        <v>0.45</v>
      </c>
      <c r="G15" s="44">
        <f t="shared" si="1"/>
        <v>0.05</v>
      </c>
      <c r="H15" s="44">
        <f t="shared" si="1"/>
        <v>16</v>
      </c>
      <c r="I15" s="43">
        <f t="shared" si="1"/>
        <v>65.900000000000006</v>
      </c>
      <c r="J15" s="16"/>
    </row>
    <row r="16" spans="1:10" s="8" customFormat="1" ht="19.5" x14ac:dyDescent="0.3">
      <c r="A16" s="49"/>
      <c r="B16" s="48" t="s">
        <v>10</v>
      </c>
      <c r="C16" s="40" t="s">
        <v>9</v>
      </c>
      <c r="D16" s="39" t="s">
        <v>8</v>
      </c>
      <c r="E16" s="38">
        <v>6</v>
      </c>
      <c r="F16" s="37">
        <v>2.6</v>
      </c>
      <c r="G16" s="37">
        <v>1</v>
      </c>
      <c r="H16" s="37">
        <v>12.8</v>
      </c>
      <c r="I16" s="36">
        <v>77.7</v>
      </c>
      <c r="J16" s="16"/>
    </row>
    <row r="17" spans="1:10" s="8" customFormat="1" ht="19.5" x14ac:dyDescent="0.3">
      <c r="A17" s="49"/>
      <c r="B17" s="48"/>
      <c r="C17" s="40"/>
      <c r="D17" s="39"/>
      <c r="E17" s="38"/>
      <c r="F17" s="37"/>
      <c r="G17" s="37"/>
      <c r="H17" s="37"/>
      <c r="I17" s="36"/>
      <c r="J17" s="69"/>
    </row>
    <row r="18" spans="1:10" s="8" customFormat="1" ht="20.25" thickBot="1" x14ac:dyDescent="0.35">
      <c r="A18" s="35"/>
      <c r="B18" s="71"/>
      <c r="C18" s="34"/>
      <c r="D18" s="33"/>
      <c r="E18" s="32"/>
      <c r="F18" s="31"/>
      <c r="G18" s="31"/>
      <c r="H18" s="31"/>
      <c r="I18" s="30"/>
      <c r="J18" s="16"/>
    </row>
    <row r="19" spans="1:10" s="8" customFormat="1" ht="20.25" thickBot="1" x14ac:dyDescent="0.35">
      <c r="A19" s="29" t="s">
        <v>4</v>
      </c>
      <c r="B19" s="28"/>
      <c r="C19" s="27"/>
      <c r="D19" s="26"/>
      <c r="E19" s="25">
        <f>SUM(E11:E18)</f>
        <v>223.2</v>
      </c>
      <c r="F19" s="24">
        <f>SUM(F11:F18)</f>
        <v>51.533333333333339</v>
      </c>
      <c r="G19" s="24">
        <f>SUM(G11:G18)</f>
        <v>39.774999999999999</v>
      </c>
      <c r="H19" s="24">
        <f>SUM(H11:H18)</f>
        <v>116.05</v>
      </c>
      <c r="I19" s="23">
        <f>SUM(I11:I18)</f>
        <v>1025.0249999999999</v>
      </c>
      <c r="J19" s="16"/>
    </row>
    <row r="20" spans="1:10" s="8" customFormat="1" ht="19.5" x14ac:dyDescent="0.3">
      <c r="A20" s="46" t="s">
        <v>7</v>
      </c>
      <c r="B20" s="45" t="s">
        <v>6</v>
      </c>
      <c r="C20" s="40" t="s">
        <v>38</v>
      </c>
      <c r="D20" s="39" t="s">
        <v>5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  <c r="J20" s="69"/>
    </row>
    <row r="21" spans="1:10" s="8" customFormat="1" ht="19.5" x14ac:dyDescent="0.3">
      <c r="A21" s="42"/>
      <c r="B21" s="41" t="s">
        <v>56</v>
      </c>
      <c r="C21" s="40" t="s">
        <v>57</v>
      </c>
      <c r="D21" s="39" t="s">
        <v>58</v>
      </c>
      <c r="E21" s="38">
        <v>68.7</v>
      </c>
      <c r="F21" s="44">
        <f>2.59/7*9</f>
        <v>3.33</v>
      </c>
      <c r="G21" s="44">
        <f>5.53/7*9</f>
        <v>7.11</v>
      </c>
      <c r="H21" s="44">
        <f>46.2/7*9</f>
        <v>59.400000000000006</v>
      </c>
      <c r="I21" s="43">
        <f>255.5/7*9</f>
        <v>328.5</v>
      </c>
      <c r="J21" s="16"/>
    </row>
    <row r="22" spans="1:10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  <c r="J22" s="16"/>
    </row>
    <row r="23" spans="1:10" s="8" customFormat="1" ht="20.25" thickBot="1" x14ac:dyDescent="0.35">
      <c r="A23" s="29" t="s">
        <v>4</v>
      </c>
      <c r="B23" s="28"/>
      <c r="C23" s="27"/>
      <c r="D23" s="26"/>
      <c r="E23" s="25">
        <f>SUM(E20:E22)</f>
        <v>106.2</v>
      </c>
      <c r="F23" s="24">
        <f>SUM(F20:F22)</f>
        <v>4.7300000000000004</v>
      </c>
      <c r="G23" s="24">
        <f>SUM(G20:G22)</f>
        <v>7.3100000000000005</v>
      </c>
      <c r="H23" s="24">
        <f>SUM(H20:H22)</f>
        <v>85.800000000000011</v>
      </c>
      <c r="I23" s="23">
        <f>SUM(I20:I22)</f>
        <v>448.5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68"/>
      <c r="D25" s="67"/>
      <c r="E25" s="66"/>
      <c r="F25" s="65"/>
      <c r="G25" s="65"/>
      <c r="H25" s="65"/>
      <c r="I25" s="65"/>
      <c r="J25" s="16"/>
    </row>
    <row r="26" spans="1:10" s="8" customFormat="1" ht="18.75" x14ac:dyDescent="0.3">
      <c r="A26" s="16"/>
      <c r="B26" s="16"/>
      <c r="C26" s="19" t="s">
        <v>3</v>
      </c>
      <c r="D26" s="18"/>
      <c r="E26" s="17" t="s">
        <v>2</v>
      </c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 t="s">
        <v>1</v>
      </c>
      <c r="D28" s="12"/>
      <c r="E28" s="11" t="s">
        <v>0</v>
      </c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2022-01-24T08:47:17Z</dcterms:modified>
</cp:coreProperties>
</file>