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E23" i="3"/>
  <c r="I21" i="3"/>
  <c r="I23" i="3" s="1"/>
  <c r="H21" i="3"/>
  <c r="H23" i="3" s="1"/>
  <c r="G21" i="3"/>
  <c r="G23" i="3" s="1"/>
  <c r="F21" i="3"/>
  <c r="G19" i="3"/>
  <c r="I16" i="3"/>
  <c r="H16" i="3"/>
  <c r="G16" i="3"/>
  <c r="F16" i="3"/>
  <c r="I14" i="3"/>
  <c r="H14" i="3"/>
  <c r="G14" i="3"/>
  <c r="F14" i="3"/>
  <c r="H12" i="3"/>
  <c r="E12" i="3"/>
  <c r="E19" i="3" s="1"/>
  <c r="I11" i="3"/>
  <c r="I19" i="3" s="1"/>
  <c r="H11" i="3"/>
  <c r="H19" i="3" s="1"/>
  <c r="G11" i="3"/>
  <c r="F11" i="3"/>
  <c r="F19" i="3" s="1"/>
  <c r="F10" i="3"/>
  <c r="I4" i="3"/>
  <c r="I10" i="3" s="1"/>
  <c r="H4" i="3"/>
  <c r="H10" i="3" s="1"/>
  <c r="G4" i="3"/>
  <c r="G10" i="3" s="1"/>
  <c r="F4" i="3"/>
  <c r="E4" i="3"/>
  <c r="E10" i="3" s="1"/>
  <c r="I23" i="2"/>
  <c r="H23" i="2"/>
  <c r="G23" i="2"/>
  <c r="F23" i="2"/>
  <c r="E23" i="2"/>
  <c r="G19" i="2"/>
  <c r="E19" i="2"/>
  <c r="I16" i="2"/>
  <c r="H16" i="2"/>
  <c r="G16" i="2"/>
  <c r="F16" i="2"/>
  <c r="I14" i="2"/>
  <c r="H14" i="2"/>
  <c r="G14" i="2"/>
  <c r="F14" i="2"/>
  <c r="H12" i="2"/>
  <c r="I11" i="2"/>
  <c r="I19" i="2" s="1"/>
  <c r="H11" i="2"/>
  <c r="H19" i="2" s="1"/>
  <c r="G11" i="2"/>
  <c r="F11" i="2"/>
  <c r="F19" i="2" s="1"/>
  <c r="I10" i="2"/>
  <c r="E10" i="2"/>
  <c r="I4" i="2"/>
  <c r="H4" i="2"/>
  <c r="H10" i="2" s="1"/>
  <c r="G4" i="2"/>
  <c r="G10" i="2" s="1"/>
  <c r="F4" i="2"/>
  <c r="F10" i="2" s="1"/>
  <c r="I1" i="3" l="1"/>
</calcChain>
</file>

<file path=xl/sharedStrings.xml><?xml version="1.0" encoding="utf-8"?>
<sst xmlns="http://schemas.openxmlformats.org/spreadsheetml/2006/main" count="126" uniqueCount="60">
  <si>
    <t>Мустафаева Н.В.</t>
  </si>
  <si>
    <t>Зав.производством</t>
  </si>
  <si>
    <t>Гудым Д.С.</t>
  </si>
  <si>
    <t>Бухгалтер</t>
  </si>
  <si>
    <t>Итого:</t>
  </si>
  <si>
    <t>Выпечка</t>
  </si>
  <si>
    <t>1 шт</t>
  </si>
  <si>
    <t>Сок 0,2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</si>
  <si>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</si>
  <si>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</si>
  <si>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</si>
  <si>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</si>
  <si>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</si>
  <si>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</si>
  <si>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</si>
  <si>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</si>
  <si>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Компот из сухофруктов</t>
  </si>
  <si>
    <t>1/150</t>
  </si>
  <si>
    <t>Гарнир</t>
  </si>
  <si>
    <t>1/100</t>
  </si>
  <si>
    <t>2 блюдо</t>
  </si>
  <si>
    <t>250/15</t>
  </si>
  <si>
    <t>1 блюдо</t>
  </si>
  <si>
    <t>Салат</t>
  </si>
  <si>
    <t>Обед</t>
  </si>
  <si>
    <t>1/30</t>
  </si>
  <si>
    <t>Батон</t>
  </si>
  <si>
    <t>хлеб</t>
  </si>
  <si>
    <t>гор.блюдо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</si>
  <si>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</si>
  <si>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</si>
  <si>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</si>
  <si>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</si>
  <si>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</si>
  <si>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</si>
  <si>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</si>
  <si>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</si>
  <si>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</si>
  <si>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</si>
  <si>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</si>
  <si>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</si>
  <si>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</si>
  <si>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</si>
  <si>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</si>
  <si>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1/70</t>
  </si>
  <si>
    <t>1/180</t>
  </si>
  <si>
    <t>250/25</t>
  </si>
  <si>
    <t>12 и старше</t>
  </si>
  <si>
    <t>Макаронные изделия отварные с сыром</t>
  </si>
  <si>
    <t>180/10</t>
  </si>
  <si>
    <t>200/20</t>
  </si>
  <si>
    <t>Чай с сахаром</t>
  </si>
  <si>
    <t xml:space="preserve">Яйцо </t>
  </si>
  <si>
    <t>Яйцо отварное</t>
  </si>
  <si>
    <t>Салат Минутка</t>
  </si>
  <si>
    <t>Борщ из свежей капусты с курицей</t>
  </si>
  <si>
    <t>Рыба запеченная под маринадом</t>
  </si>
  <si>
    <t>Картофельное пюре</t>
  </si>
  <si>
    <t>Кекс творожный</t>
  </si>
  <si>
    <t>1/90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</si>
</sst>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Border="1" applyAlignment="1" applyProtection="1">
      <alignment vertical="center"/>
    </xf>
    <xf numFmtId="0" fontId="5" fillId="0" borderId="0" xfId="1" applyNumberFormat="1" applyFont="1" applyBorder="1" applyAlignment="1" applyProtection="1">
      <alignment horizontal="right" vertical="center"/>
    </xf>
    <xf numFmtId="2" fontId="6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Border="1" applyAlignment="1" applyProtection="1"/>
    <xf numFmtId="0" fontId="7" fillId="0" borderId="0" xfId="0" applyFont="1"/>
    <xf numFmtId="2" fontId="8" fillId="0" borderId="0" xfId="1" applyNumberFormat="1" applyFont="1" applyFill="1" applyBorder="1" applyAlignment="1" applyProtection="1">
      <alignment horizontal="center"/>
    </xf>
    <xf numFmtId="0" fontId="10" fillId="0" borderId="0" xfId="2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right" vertical="center"/>
    </xf>
    <xf numFmtId="0" fontId="10" fillId="0" borderId="0" xfId="1" applyNumberFormat="1" applyFont="1" applyBorder="1" applyAlignment="1" applyProtection="1">
      <alignment horizontal="right" vertical="center"/>
    </xf>
    <xf numFmtId="0" fontId="10" fillId="0" borderId="0" xfId="1" applyNumberFormat="1" applyFont="1" applyBorder="1" applyAlignment="1" applyProtection="1"/>
    <xf numFmtId="0" fontId="7" fillId="0" borderId="0" xfId="0" applyFont="1" applyFill="1"/>
    <xf numFmtId="0" fontId="10" fillId="0" borderId="0" xfId="2" applyNumberFormat="1" applyFont="1" applyBorder="1" applyAlignment="1">
      <alignment vertical="center"/>
    </xf>
    <xf numFmtId="0" fontId="10" fillId="0" borderId="0" xfId="2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right" vertical="center"/>
    </xf>
    <xf numFmtId="4" fontId="7" fillId="0" borderId="0" xfId="0" applyNumberFormat="1" applyFont="1" applyFill="1"/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Fill="1" applyBorder="1" applyAlignment="1" applyProtection="1">
      <alignment horizontal="center" vertical="center"/>
      <protection locked="0"/>
    </xf>
    <xf numFmtId="4" fontId="12" fillId="0" borderId="2" xfId="3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4" fontId="11" fillId="0" borderId="5" xfId="3" applyNumberFormat="1" applyFont="1" applyFill="1" applyBorder="1" applyAlignment="1">
      <alignment horizontal="center" vertical="center" wrapText="1"/>
    </xf>
    <xf numFmtId="4" fontId="11" fillId="0" borderId="6" xfId="3" applyNumberFormat="1" applyFont="1" applyFill="1" applyBorder="1" applyAlignment="1">
      <alignment horizontal="center" vertical="center" wrapText="1"/>
    </xf>
    <xf numFmtId="4" fontId="12" fillId="0" borderId="6" xfId="3" applyNumberFormat="1" applyFont="1" applyFill="1" applyBorder="1" applyAlignment="1">
      <alignment horizontal="center" vertical="center" wrapText="1"/>
    </xf>
    <xf numFmtId="49" fontId="11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/>
    </xf>
    <xf numFmtId="4" fontId="11" fillId="0" borderId="8" xfId="3" applyNumberFormat="1" applyFont="1" applyBorder="1" applyAlignment="1">
      <alignment horizontal="center" vertical="center" wrapText="1"/>
    </xf>
    <xf numFmtId="4" fontId="11" fillId="0" borderId="9" xfId="3" applyNumberFormat="1" applyFont="1" applyBorder="1" applyAlignment="1">
      <alignment horizontal="center" vertical="center" wrapText="1"/>
    </xf>
    <xf numFmtId="4" fontId="12" fillId="0" borderId="9" xfId="3" applyNumberFormat="1" applyFont="1" applyFill="1" applyBorder="1" applyAlignment="1">
      <alignment horizontal="center" vertical="center" wrapText="1"/>
    </xf>
    <xf numFmtId="49" fontId="11" fillId="0" borderId="9" xfId="3" applyNumberFormat="1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" fontId="11" fillId="0" borderId="8" xfId="3" applyNumberFormat="1" applyFont="1" applyFill="1" applyBorder="1" applyAlignment="1">
      <alignment horizontal="center" vertical="center" wrapText="1"/>
    </xf>
    <xf numFmtId="4" fontId="11" fillId="0" borderId="9" xfId="3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" fontId="11" fillId="0" borderId="12" xfId="3" applyNumberFormat="1" applyFont="1" applyBorder="1" applyAlignment="1">
      <alignment horizontal="center" vertical="center" wrapText="1"/>
    </xf>
    <xf numFmtId="4" fontId="11" fillId="0" borderId="13" xfId="3" applyNumberFormat="1" applyFont="1" applyBorder="1" applyAlignment="1">
      <alignment horizontal="center" vertical="center" wrapText="1"/>
    </xf>
    <xf numFmtId="4" fontId="12" fillId="0" borderId="13" xfId="3" applyNumberFormat="1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 applyProtection="1">
      <alignment horizontal="center" vertical="center"/>
      <protection locked="0"/>
    </xf>
    <xf numFmtId="4" fontId="12" fillId="0" borderId="14" xfId="3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4" fontId="11" fillId="0" borderId="12" xfId="3" applyNumberFormat="1" applyFont="1" applyFill="1" applyBorder="1" applyAlignment="1">
      <alignment horizontal="center" vertical="center" wrapText="1"/>
    </xf>
    <xf numFmtId="4" fontId="11" fillId="0" borderId="13" xfId="3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/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4" fontId="12" fillId="0" borderId="0" xfId="3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20" xfId="0" applyNumberFormat="1" applyFont="1" applyFill="1" applyBorder="1" applyAlignment="1" applyProtection="1">
      <alignment horizontal="center"/>
      <protection locked="0"/>
    </xf>
    <xf numFmtId="2" fontId="7" fillId="0" borderId="19" xfId="0" applyNumberFormat="1" applyFont="1" applyFill="1" applyBorder="1" applyAlignment="1" applyProtection="1">
      <alignment horizontal="center"/>
      <protection locked="0"/>
    </xf>
    <xf numFmtId="2" fontId="7" fillId="0" borderId="18" xfId="0" applyNumberFormat="1" applyFont="1" applyFill="1" applyBorder="1" applyAlignment="1" applyProtection="1">
      <alignment horizontal="center"/>
      <protection locked="0"/>
    </xf>
  </cellXfs>
  <cellStyles count="5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L1" sqref="L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43</v>
      </c>
      <c r="B1" s="75" t="s">
        <v>42</v>
      </c>
      <c r="C1" s="76"/>
      <c r="D1" s="76"/>
      <c r="E1" s="77"/>
      <c r="F1" s="16" t="s">
        <v>41</v>
      </c>
      <c r="G1" s="68" t="s">
        <v>40</v>
      </c>
      <c r="H1" s="16" t="s">
        <v>39</v>
      </c>
      <c r="I1" s="67">
        <v>44575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6" t="s">
        <v>38</v>
      </c>
      <c r="B3" s="65" t="s">
        <v>37</v>
      </c>
      <c r="C3" s="65" t="s">
        <v>36</v>
      </c>
      <c r="D3" s="65" t="s">
        <v>35</v>
      </c>
      <c r="E3" s="65" t="s">
        <v>34</v>
      </c>
      <c r="F3" s="65" t="s">
        <v>33</v>
      </c>
      <c r="G3" s="65" t="s">
        <v>32</v>
      </c>
      <c r="H3" s="65" t="s">
        <v>31</v>
      </c>
      <c r="I3" s="64" t="s">
        <v>30</v>
      </c>
    </row>
    <row r="4" spans="1:9" s="8" customFormat="1" ht="37.5" x14ac:dyDescent="0.3">
      <c r="A4" s="47" t="s">
        <v>29</v>
      </c>
      <c r="B4" s="56" t="s">
        <v>28</v>
      </c>
      <c r="C4" s="55" t="s">
        <v>48</v>
      </c>
      <c r="D4" s="54" t="s">
        <v>49</v>
      </c>
      <c r="E4" s="53">
        <v>65.12</v>
      </c>
      <c r="F4" s="52">
        <f>8/20*18</f>
        <v>7.2</v>
      </c>
      <c r="G4" s="52">
        <f>10.65/20*18</f>
        <v>9.5849999999999991</v>
      </c>
      <c r="H4" s="52">
        <f>51/20*18</f>
        <v>45.9</v>
      </c>
      <c r="I4" s="51">
        <f>240.4/20*18</f>
        <v>216.35999999999999</v>
      </c>
    </row>
    <row r="5" spans="1:9" s="8" customFormat="1" ht="19.5" x14ac:dyDescent="0.3">
      <c r="A5" s="50"/>
      <c r="B5" s="49" t="s">
        <v>27</v>
      </c>
      <c r="C5" s="41" t="s">
        <v>26</v>
      </c>
      <c r="D5" s="40" t="s">
        <v>25</v>
      </c>
      <c r="E5" s="39">
        <v>10.08</v>
      </c>
      <c r="F5" s="45">
        <v>2.2999999999999998</v>
      </c>
      <c r="G5" s="45">
        <v>0.9</v>
      </c>
      <c r="H5" s="45">
        <v>15.4</v>
      </c>
      <c r="I5" s="44">
        <v>78.599999999999994</v>
      </c>
    </row>
    <row r="6" spans="1:9" s="8" customFormat="1" ht="19.5" x14ac:dyDescent="0.3">
      <c r="A6" s="50"/>
      <c r="B6" s="49" t="s">
        <v>8</v>
      </c>
      <c r="C6" s="41" t="s">
        <v>51</v>
      </c>
      <c r="D6" s="40" t="s">
        <v>15</v>
      </c>
      <c r="E6" s="39">
        <v>15</v>
      </c>
      <c r="F6" s="38">
        <v>0.4</v>
      </c>
      <c r="G6" s="38">
        <v>0.1</v>
      </c>
      <c r="H6" s="38">
        <v>21.6</v>
      </c>
      <c r="I6" s="37">
        <v>83.4</v>
      </c>
    </row>
    <row r="7" spans="1:9" s="8" customFormat="1" ht="19.5" x14ac:dyDescent="0.3">
      <c r="A7" s="50"/>
      <c r="B7" s="42" t="s">
        <v>52</v>
      </c>
      <c r="C7" s="41" t="s">
        <v>53</v>
      </c>
      <c r="D7" s="40" t="s">
        <v>6</v>
      </c>
      <c r="E7" s="39">
        <v>25</v>
      </c>
      <c r="F7" s="38">
        <v>5.0999999999999996</v>
      </c>
      <c r="G7" s="38">
        <v>4.5999999999999996</v>
      </c>
      <c r="H7" s="38">
        <v>0.3</v>
      </c>
      <c r="I7" s="37">
        <v>63.5</v>
      </c>
    </row>
    <row r="8" spans="1:9" s="8" customFormat="1" ht="19.5" x14ac:dyDescent="0.3">
      <c r="A8" s="50"/>
      <c r="B8" s="42"/>
      <c r="C8" s="41"/>
      <c r="D8" s="40"/>
      <c r="E8" s="39"/>
      <c r="F8" s="45"/>
      <c r="G8" s="45"/>
      <c r="H8" s="45"/>
      <c r="I8" s="44"/>
    </row>
    <row r="9" spans="1:9" s="8" customFormat="1" ht="20.25" thickBot="1" x14ac:dyDescent="0.35">
      <c r="A9" s="36"/>
      <c r="B9" s="61"/>
      <c r="C9" s="34"/>
      <c r="D9" s="33"/>
      <c r="E9" s="32"/>
      <c r="F9" s="31"/>
      <c r="G9" s="31"/>
      <c r="H9" s="31"/>
      <c r="I9" s="30"/>
    </row>
    <row r="10" spans="1:9" s="8" customFormat="1" ht="20.25" thickBot="1" x14ac:dyDescent="0.35">
      <c r="A10" s="29" t="s">
        <v>4</v>
      </c>
      <c r="B10" s="28"/>
      <c r="C10" s="60"/>
      <c r="D10" s="59"/>
      <c r="E10" s="58">
        <f>SUM(E4:E9)</f>
        <v>115.2</v>
      </c>
      <c r="F10" s="57">
        <f>SUM(F4:F9)</f>
        <v>15</v>
      </c>
      <c r="G10" s="57">
        <f t="shared" ref="G10:I10" si="0">SUM(G4:G9)</f>
        <v>15.184999999999999</v>
      </c>
      <c r="H10" s="57">
        <f t="shared" si="0"/>
        <v>83.2</v>
      </c>
      <c r="I10" s="57">
        <f t="shared" si="0"/>
        <v>441.86</v>
      </c>
    </row>
    <row r="11" spans="1:9" s="8" customFormat="1" ht="19.5" x14ac:dyDescent="0.3">
      <c r="A11" s="47" t="s">
        <v>24</v>
      </c>
      <c r="B11" s="56" t="s">
        <v>23</v>
      </c>
      <c r="C11" s="55" t="s">
        <v>54</v>
      </c>
      <c r="D11" s="54" t="s">
        <v>19</v>
      </c>
      <c r="E11" s="53">
        <v>25</v>
      </c>
      <c r="F11" s="63">
        <f>9.6/1.5</f>
        <v>6.3999999999999995</v>
      </c>
      <c r="G11" s="63">
        <f>20.3/1.5</f>
        <v>13.533333333333333</v>
      </c>
      <c r="H11" s="63">
        <f>28.1/1.5</f>
        <v>18.733333333333334</v>
      </c>
      <c r="I11" s="62">
        <f>329.8/1.5</f>
        <v>219.86666666666667</v>
      </c>
    </row>
    <row r="12" spans="1:9" s="8" customFormat="1" ht="19.5" x14ac:dyDescent="0.3">
      <c r="A12" s="43"/>
      <c r="B12" s="42" t="s">
        <v>22</v>
      </c>
      <c r="C12" s="41" t="s">
        <v>55</v>
      </c>
      <c r="D12" s="40" t="s">
        <v>21</v>
      </c>
      <c r="E12" s="39">
        <v>80</v>
      </c>
      <c r="F12" s="38">
        <v>2.4</v>
      </c>
      <c r="G12" s="38">
        <v>4.5</v>
      </c>
      <c r="H12" s="38">
        <f>11.7*2</f>
        <v>23.4</v>
      </c>
      <c r="I12" s="37">
        <v>96.3</v>
      </c>
    </row>
    <row r="13" spans="1:9" s="8" customFormat="1" ht="19.5" x14ac:dyDescent="0.3">
      <c r="A13" s="43"/>
      <c r="B13" s="42" t="s">
        <v>20</v>
      </c>
      <c r="C13" s="41" t="s">
        <v>56</v>
      </c>
      <c r="D13" s="40" t="s">
        <v>19</v>
      </c>
      <c r="E13" s="39">
        <v>57.1</v>
      </c>
      <c r="F13" s="38">
        <v>13.1</v>
      </c>
      <c r="G13" s="38">
        <v>2.5</v>
      </c>
      <c r="H13" s="38">
        <v>4.5999999999999996</v>
      </c>
      <c r="I13" s="37">
        <v>91.5</v>
      </c>
    </row>
    <row r="14" spans="1:9" s="8" customFormat="1" ht="19.5" x14ac:dyDescent="0.3">
      <c r="A14" s="43"/>
      <c r="B14" s="49" t="s">
        <v>18</v>
      </c>
      <c r="C14" s="41" t="s">
        <v>57</v>
      </c>
      <c r="D14" s="40" t="s">
        <v>17</v>
      </c>
      <c r="E14" s="39">
        <v>15</v>
      </c>
      <c r="F14" s="38">
        <f>4.2/20*15</f>
        <v>3.1500000000000004</v>
      </c>
      <c r="G14" s="38">
        <f>1.6/20*15</f>
        <v>1.2</v>
      </c>
      <c r="H14" s="38">
        <f>29.4/20*15</f>
        <v>22.05</v>
      </c>
      <c r="I14" s="37">
        <f>150/20*15</f>
        <v>112.5</v>
      </c>
    </row>
    <row r="15" spans="1:9" s="8" customFormat="1" ht="19.5" x14ac:dyDescent="0.3">
      <c r="A15" s="50"/>
      <c r="B15" s="49" t="s">
        <v>8</v>
      </c>
      <c r="C15" s="41" t="s">
        <v>16</v>
      </c>
      <c r="D15" s="40" t="s">
        <v>15</v>
      </c>
      <c r="E15" s="39">
        <v>20</v>
      </c>
      <c r="F15" s="38">
        <v>0.9</v>
      </c>
      <c r="G15" s="38">
        <v>0.1</v>
      </c>
      <c r="H15" s="38">
        <v>32</v>
      </c>
      <c r="I15" s="37">
        <v>131.80000000000001</v>
      </c>
    </row>
    <row r="16" spans="1:9" s="8" customFormat="1" ht="19.5" x14ac:dyDescent="0.3">
      <c r="A16" s="50"/>
      <c r="B16" s="49" t="s">
        <v>14</v>
      </c>
      <c r="C16" s="41" t="s">
        <v>13</v>
      </c>
      <c r="D16" s="40" t="s">
        <v>10</v>
      </c>
      <c r="E16" s="39">
        <v>7.5</v>
      </c>
      <c r="F16" s="45">
        <f t="shared" ref="F16:I16" si="1">F15/2</f>
        <v>0.45</v>
      </c>
      <c r="G16" s="45">
        <f t="shared" si="1"/>
        <v>0.05</v>
      </c>
      <c r="H16" s="45">
        <f t="shared" si="1"/>
        <v>16</v>
      </c>
      <c r="I16" s="44">
        <f t="shared" si="1"/>
        <v>65.900000000000006</v>
      </c>
    </row>
    <row r="17" spans="1:9" s="8" customFormat="1" ht="19.5" x14ac:dyDescent="0.3">
      <c r="A17" s="50"/>
      <c r="B17" s="49" t="s">
        <v>12</v>
      </c>
      <c r="C17" s="41" t="s">
        <v>11</v>
      </c>
      <c r="D17" s="40" t="s">
        <v>10</v>
      </c>
      <c r="E17" s="39">
        <v>6</v>
      </c>
      <c r="F17" s="38">
        <v>2.6</v>
      </c>
      <c r="G17" s="38">
        <v>1</v>
      </c>
      <c r="H17" s="38">
        <v>12.8</v>
      </c>
      <c r="I17" s="37">
        <v>77.7</v>
      </c>
    </row>
    <row r="18" spans="1:9" s="8" customFormat="1" ht="20.25" thickBot="1" x14ac:dyDescent="0.35">
      <c r="A18" s="36"/>
      <c r="B18" s="48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28.999999999999996</v>
      </c>
      <c r="G19" s="24">
        <f>SUM(G11:G18)</f>
        <v>22.883333333333333</v>
      </c>
      <c r="H19" s="24">
        <f>SUM(H11:H18)</f>
        <v>129.58333333333334</v>
      </c>
      <c r="I19" s="23">
        <f>SUM(I11:I18)</f>
        <v>795.56666666666672</v>
      </c>
    </row>
    <row r="20" spans="1:9" s="8" customFormat="1" ht="19.5" x14ac:dyDescent="0.3">
      <c r="A20" s="47" t="s">
        <v>9</v>
      </c>
      <c r="B20" s="46" t="s">
        <v>8</v>
      </c>
      <c r="C20" s="41" t="s">
        <v>7</v>
      </c>
      <c r="D20" s="40" t="s">
        <v>6</v>
      </c>
      <c r="E20" s="39">
        <v>37.5</v>
      </c>
      <c r="F20" s="45">
        <v>1.4</v>
      </c>
      <c r="G20" s="45">
        <v>0.2</v>
      </c>
      <c r="H20" s="45">
        <v>26.4</v>
      </c>
      <c r="I20" s="44">
        <v>120</v>
      </c>
    </row>
    <row r="21" spans="1:9" s="8" customFormat="1" ht="19.5" x14ac:dyDescent="0.3">
      <c r="A21" s="43"/>
      <c r="B21" s="42" t="s">
        <v>5</v>
      </c>
      <c r="C21" s="41" t="s">
        <v>58</v>
      </c>
      <c r="D21" s="40" t="s">
        <v>44</v>
      </c>
      <c r="E21" s="39">
        <v>59.7</v>
      </c>
      <c r="F21" s="38">
        <v>7.1</v>
      </c>
      <c r="G21" s="38">
        <v>10.199999999999999</v>
      </c>
      <c r="H21" s="38">
        <v>27.8</v>
      </c>
      <c r="I21" s="37">
        <v>231.3</v>
      </c>
    </row>
    <row r="22" spans="1:9" s="8" customFormat="1" ht="20.25" thickBot="1" x14ac:dyDescent="0.35">
      <c r="A22" s="36"/>
      <c r="B22" s="35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8.5</v>
      </c>
      <c r="G23" s="24">
        <f>SUM(G20:G22)</f>
        <v>10.399999999999999</v>
      </c>
      <c r="H23" s="24">
        <f>SUM(H20:H22)</f>
        <v>54.2</v>
      </c>
      <c r="I23" s="23">
        <f>SUM(I20:I22)</f>
        <v>351.3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0" zoomScaleNormal="90" workbookViewId="0">
      <selection activeCell="L1" sqref="L1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43</v>
      </c>
      <c r="B1" s="75" t="s">
        <v>42</v>
      </c>
      <c r="C1" s="76"/>
      <c r="D1" s="76"/>
      <c r="E1" s="77"/>
      <c r="F1" s="16" t="s">
        <v>41</v>
      </c>
      <c r="G1" s="68" t="s">
        <v>47</v>
      </c>
      <c r="H1" s="16" t="s">
        <v>39</v>
      </c>
      <c r="I1" s="67">
        <f>food1!I1</f>
        <v>44575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6" t="s">
        <v>38</v>
      </c>
      <c r="B3" s="65" t="s">
        <v>37</v>
      </c>
      <c r="C3" s="65" t="s">
        <v>36</v>
      </c>
      <c r="D3" s="65" t="s">
        <v>35</v>
      </c>
      <c r="E3" s="65" t="s">
        <v>34</v>
      </c>
      <c r="F3" s="65" t="s">
        <v>33</v>
      </c>
      <c r="G3" s="65" t="s">
        <v>32</v>
      </c>
      <c r="H3" s="65" t="s">
        <v>31</v>
      </c>
      <c r="I3" s="64" t="s">
        <v>30</v>
      </c>
      <c r="J3" s="74"/>
    </row>
    <row r="4" spans="1:10" s="8" customFormat="1" ht="37.5" x14ac:dyDescent="0.3">
      <c r="A4" s="47" t="s">
        <v>29</v>
      </c>
      <c r="B4" s="56" t="s">
        <v>28</v>
      </c>
      <c r="C4" s="55" t="s">
        <v>48</v>
      </c>
      <c r="D4" s="54" t="s">
        <v>50</v>
      </c>
      <c r="E4" s="53">
        <f>42.12+23.4+23</f>
        <v>88.52</v>
      </c>
      <c r="F4" s="52">
        <f>8/20*18</f>
        <v>7.2</v>
      </c>
      <c r="G4" s="52">
        <f>10.65/20*18</f>
        <v>9.5849999999999991</v>
      </c>
      <c r="H4" s="52">
        <f>51/20*18</f>
        <v>45.9</v>
      </c>
      <c r="I4" s="51">
        <f>240.4/20*18</f>
        <v>216.35999999999999</v>
      </c>
      <c r="J4" s="74"/>
    </row>
    <row r="5" spans="1:10" s="8" customFormat="1" ht="19.5" x14ac:dyDescent="0.3">
      <c r="A5" s="50"/>
      <c r="B5" s="49" t="s">
        <v>27</v>
      </c>
      <c r="C5" s="41" t="s">
        <v>26</v>
      </c>
      <c r="D5" s="40" t="s">
        <v>25</v>
      </c>
      <c r="E5" s="39">
        <v>10.08</v>
      </c>
      <c r="F5" s="45">
        <v>2.2999999999999998</v>
      </c>
      <c r="G5" s="45">
        <v>0.9</v>
      </c>
      <c r="H5" s="45">
        <v>15.4</v>
      </c>
      <c r="I5" s="44">
        <v>78.599999999999994</v>
      </c>
      <c r="J5" s="16"/>
    </row>
    <row r="6" spans="1:10" s="8" customFormat="1" ht="19.5" x14ac:dyDescent="0.3">
      <c r="A6" s="50"/>
      <c r="B6" s="49" t="s">
        <v>8</v>
      </c>
      <c r="C6" s="41" t="s">
        <v>51</v>
      </c>
      <c r="D6" s="40" t="s">
        <v>15</v>
      </c>
      <c r="E6" s="39">
        <v>15</v>
      </c>
      <c r="F6" s="38">
        <v>0.4</v>
      </c>
      <c r="G6" s="38">
        <v>0.1</v>
      </c>
      <c r="H6" s="38">
        <v>21.6</v>
      </c>
      <c r="I6" s="37">
        <v>83.4</v>
      </c>
      <c r="J6" s="16"/>
    </row>
    <row r="7" spans="1:10" s="8" customFormat="1" ht="19.5" x14ac:dyDescent="0.3">
      <c r="A7" s="50"/>
      <c r="B7" s="42" t="s">
        <v>52</v>
      </c>
      <c r="C7" s="41" t="s">
        <v>53</v>
      </c>
      <c r="D7" s="40" t="s">
        <v>6</v>
      </c>
      <c r="E7" s="39">
        <v>25</v>
      </c>
      <c r="F7" s="38">
        <v>5.0999999999999996</v>
      </c>
      <c r="G7" s="38">
        <v>4.5999999999999996</v>
      </c>
      <c r="H7" s="38">
        <v>0.3</v>
      </c>
      <c r="I7" s="37">
        <v>63.5</v>
      </c>
      <c r="J7" s="16"/>
    </row>
    <row r="8" spans="1:10" s="8" customFormat="1" ht="19.5" x14ac:dyDescent="0.3">
      <c r="A8" s="50"/>
      <c r="B8" s="42"/>
      <c r="C8" s="41"/>
      <c r="D8" s="40"/>
      <c r="E8" s="39"/>
      <c r="F8" s="45"/>
      <c r="G8" s="45"/>
      <c r="H8" s="45"/>
      <c r="I8" s="44"/>
      <c r="J8" s="16"/>
    </row>
    <row r="9" spans="1:10" s="8" customFormat="1" ht="20.25" thickBot="1" x14ac:dyDescent="0.35">
      <c r="A9" s="36"/>
      <c r="B9" s="61"/>
      <c r="C9" s="34"/>
      <c r="D9" s="33"/>
      <c r="E9" s="32"/>
      <c r="F9" s="31"/>
      <c r="G9" s="31"/>
      <c r="H9" s="31"/>
      <c r="I9" s="30"/>
      <c r="J9" s="73"/>
    </row>
    <row r="10" spans="1:10" s="8" customFormat="1" ht="20.25" thickBot="1" x14ac:dyDescent="0.35">
      <c r="A10" s="29" t="s">
        <v>4</v>
      </c>
      <c r="B10" s="28"/>
      <c r="C10" s="60"/>
      <c r="D10" s="59"/>
      <c r="E10" s="58">
        <f>SUM(E4:E9)</f>
        <v>138.6</v>
      </c>
      <c r="F10" s="57">
        <f>SUM(F4:F9)</f>
        <v>15</v>
      </c>
      <c r="G10" s="57">
        <f t="shared" ref="G10:I10" si="0">SUM(G4:G9)</f>
        <v>15.184999999999999</v>
      </c>
      <c r="H10" s="57">
        <f t="shared" si="0"/>
        <v>83.2</v>
      </c>
      <c r="I10" s="57">
        <f t="shared" si="0"/>
        <v>441.86</v>
      </c>
      <c r="J10" s="74"/>
    </row>
    <row r="11" spans="1:10" s="8" customFormat="1" ht="19.5" x14ac:dyDescent="0.3">
      <c r="A11" s="47" t="s">
        <v>24</v>
      </c>
      <c r="B11" s="56" t="s">
        <v>23</v>
      </c>
      <c r="C11" s="55" t="s">
        <v>54</v>
      </c>
      <c r="D11" s="54" t="s">
        <v>19</v>
      </c>
      <c r="E11" s="53">
        <v>25</v>
      </c>
      <c r="F11" s="63">
        <f>9.6/1.5</f>
        <v>6.3999999999999995</v>
      </c>
      <c r="G11" s="63">
        <f>20.3/1.5</f>
        <v>13.533333333333333</v>
      </c>
      <c r="H11" s="63">
        <f>28.1/1.5</f>
        <v>18.733333333333334</v>
      </c>
      <c r="I11" s="62">
        <f>329.8/1.5</f>
        <v>219.86666666666667</v>
      </c>
      <c r="J11" s="74"/>
    </row>
    <row r="12" spans="1:10" s="8" customFormat="1" ht="19.5" x14ac:dyDescent="0.3">
      <c r="A12" s="43"/>
      <c r="B12" s="42" t="s">
        <v>22</v>
      </c>
      <c r="C12" s="41" t="s">
        <v>55</v>
      </c>
      <c r="D12" s="40" t="s">
        <v>46</v>
      </c>
      <c r="E12" s="39">
        <f>80+9.6</f>
        <v>89.6</v>
      </c>
      <c r="F12" s="38">
        <v>2.4</v>
      </c>
      <c r="G12" s="38">
        <v>4.5</v>
      </c>
      <c r="H12" s="38">
        <f>11.7*2</f>
        <v>23.4</v>
      </c>
      <c r="I12" s="37">
        <v>96.3</v>
      </c>
      <c r="J12" s="16"/>
    </row>
    <row r="13" spans="1:10" s="8" customFormat="1" ht="19.5" x14ac:dyDescent="0.3">
      <c r="A13" s="43"/>
      <c r="B13" s="42" t="s">
        <v>20</v>
      </c>
      <c r="C13" s="41" t="s">
        <v>56</v>
      </c>
      <c r="D13" s="40" t="s">
        <v>19</v>
      </c>
      <c r="E13" s="39">
        <v>57.1</v>
      </c>
      <c r="F13" s="38">
        <v>13.1</v>
      </c>
      <c r="G13" s="38">
        <v>2.5</v>
      </c>
      <c r="H13" s="38">
        <v>4.5999999999999996</v>
      </c>
      <c r="I13" s="37">
        <v>91.5</v>
      </c>
      <c r="J13" s="16"/>
    </row>
    <row r="14" spans="1:10" s="8" customFormat="1" ht="19.5" x14ac:dyDescent="0.3">
      <c r="A14" s="43"/>
      <c r="B14" s="49" t="s">
        <v>18</v>
      </c>
      <c r="C14" s="41" t="s">
        <v>57</v>
      </c>
      <c r="D14" s="40" t="s">
        <v>45</v>
      </c>
      <c r="E14" s="39">
        <v>18</v>
      </c>
      <c r="F14" s="38">
        <f>4.2/20*18</f>
        <v>3.7800000000000002</v>
      </c>
      <c r="G14" s="38">
        <f>1.6/20*18</f>
        <v>1.44</v>
      </c>
      <c r="H14" s="38">
        <f>29.4/20*18</f>
        <v>26.46</v>
      </c>
      <c r="I14" s="37">
        <f>150/20*18</f>
        <v>135</v>
      </c>
      <c r="J14" s="16"/>
    </row>
    <row r="15" spans="1:10" s="8" customFormat="1" ht="19.5" x14ac:dyDescent="0.3">
      <c r="A15" s="50"/>
      <c r="B15" s="49" t="s">
        <v>8</v>
      </c>
      <c r="C15" s="41" t="s">
        <v>16</v>
      </c>
      <c r="D15" s="40" t="s">
        <v>15</v>
      </c>
      <c r="E15" s="39">
        <v>20</v>
      </c>
      <c r="F15" s="38">
        <v>0.9</v>
      </c>
      <c r="G15" s="38">
        <v>0.1</v>
      </c>
      <c r="H15" s="38">
        <v>32</v>
      </c>
      <c r="I15" s="37">
        <v>131.80000000000001</v>
      </c>
      <c r="J15" s="16"/>
    </row>
    <row r="16" spans="1:10" s="8" customFormat="1" ht="19.5" x14ac:dyDescent="0.3">
      <c r="A16" s="50"/>
      <c r="B16" s="49" t="s">
        <v>14</v>
      </c>
      <c r="C16" s="41" t="s">
        <v>13</v>
      </c>
      <c r="D16" s="40" t="s">
        <v>10</v>
      </c>
      <c r="E16" s="39">
        <v>7.5</v>
      </c>
      <c r="F16" s="45">
        <f t="shared" ref="F16:I16" si="1">F15/2</f>
        <v>0.45</v>
      </c>
      <c r="G16" s="45">
        <f t="shared" si="1"/>
        <v>0.05</v>
      </c>
      <c r="H16" s="45">
        <f t="shared" si="1"/>
        <v>16</v>
      </c>
      <c r="I16" s="44">
        <f t="shared" si="1"/>
        <v>65.900000000000006</v>
      </c>
      <c r="J16" s="16"/>
    </row>
    <row r="17" spans="1:10" s="8" customFormat="1" ht="19.5" x14ac:dyDescent="0.3">
      <c r="A17" s="50"/>
      <c r="B17" s="49" t="s">
        <v>12</v>
      </c>
      <c r="C17" s="41" t="s">
        <v>11</v>
      </c>
      <c r="D17" s="40" t="s">
        <v>10</v>
      </c>
      <c r="E17" s="39">
        <v>6</v>
      </c>
      <c r="F17" s="38">
        <v>2.6</v>
      </c>
      <c r="G17" s="38">
        <v>1</v>
      </c>
      <c r="H17" s="38">
        <v>12.8</v>
      </c>
      <c r="I17" s="37">
        <v>77.7</v>
      </c>
      <c r="J17" s="73"/>
    </row>
    <row r="18" spans="1:10" s="8" customFormat="1" ht="20.25" thickBot="1" x14ac:dyDescent="0.35">
      <c r="A18" s="36"/>
      <c r="B18" s="48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29.63</v>
      </c>
      <c r="G19" s="24">
        <f>SUM(G11:G18)</f>
        <v>23.123333333333335</v>
      </c>
      <c r="H19" s="24">
        <f>SUM(H11:H18)</f>
        <v>133.99333333333334</v>
      </c>
      <c r="I19" s="23">
        <f>SUM(I11:I18)</f>
        <v>818.06666666666672</v>
      </c>
      <c r="J19" s="16"/>
    </row>
    <row r="20" spans="1:10" s="8" customFormat="1" ht="19.5" x14ac:dyDescent="0.3">
      <c r="A20" s="47" t="s">
        <v>9</v>
      </c>
      <c r="B20" s="46" t="s">
        <v>8</v>
      </c>
      <c r="C20" s="41" t="s">
        <v>7</v>
      </c>
      <c r="D20" s="40" t="s">
        <v>6</v>
      </c>
      <c r="E20" s="39">
        <v>37.5</v>
      </c>
      <c r="F20" s="45">
        <v>1.4</v>
      </c>
      <c r="G20" s="45">
        <v>0.2</v>
      </c>
      <c r="H20" s="45">
        <v>26.4</v>
      </c>
      <c r="I20" s="44">
        <v>120</v>
      </c>
      <c r="J20" s="73"/>
    </row>
    <row r="21" spans="1:10" s="8" customFormat="1" ht="19.5" x14ac:dyDescent="0.3">
      <c r="A21" s="43"/>
      <c r="B21" s="42" t="s">
        <v>5</v>
      </c>
      <c r="C21" s="41" t="s">
        <v>58</v>
      </c>
      <c r="D21" s="40" t="s">
        <v>59</v>
      </c>
      <c r="E21" s="39">
        <v>68.7</v>
      </c>
      <c r="F21" s="38">
        <f>7.1/7*9</f>
        <v>9.1285714285714281</v>
      </c>
      <c r="G21" s="38">
        <f>10.2/7*9</f>
        <v>13.114285714285714</v>
      </c>
      <c r="H21" s="38">
        <f>27.8/7*9</f>
        <v>35.742857142857147</v>
      </c>
      <c r="I21" s="37">
        <f>231.3/7*9</f>
        <v>297.3857142857143</v>
      </c>
      <c r="J21" s="16"/>
    </row>
    <row r="22" spans="1:10" s="8" customFormat="1" ht="20.25" thickBot="1" x14ac:dyDescent="0.35">
      <c r="A22" s="36"/>
      <c r="B22" s="35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10.528571428571428</v>
      </c>
      <c r="G23" s="24">
        <f>SUM(G20:G22)</f>
        <v>13.314285714285713</v>
      </c>
      <c r="H23" s="24">
        <f>SUM(H20:H22)</f>
        <v>62.142857142857146</v>
      </c>
      <c r="I23" s="23">
        <f>SUM(I20:I22)</f>
        <v>417.3857142857143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72"/>
      <c r="D25" s="71"/>
      <c r="E25" s="70"/>
      <c r="F25" s="69"/>
      <c r="G25" s="69"/>
      <c r="H25" s="69"/>
      <c r="I25" s="69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2022-01-13T05:54:26Z</dcterms:modified>
</cp:coreProperties>
</file>