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2435"/>
  </bookViews>
  <sheets>
    <sheet name="food1" sheetId="22" r:id="rId1"/>
    <sheet name="food2" sheetId="21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I23" i="21" l="1"/>
  <c r="E23" i="21"/>
  <c r="H21" i="21"/>
  <c r="H23" i="21" s="1"/>
  <c r="G21" i="21"/>
  <c r="G23" i="21" s="1"/>
  <c r="F21" i="21"/>
  <c r="F23" i="21" s="1"/>
  <c r="F19" i="21"/>
  <c r="I16" i="21"/>
  <c r="H16" i="21"/>
  <c r="G16" i="21"/>
  <c r="F16" i="21"/>
  <c r="I14" i="21"/>
  <c r="H14" i="21"/>
  <c r="G14" i="21"/>
  <c r="F14" i="21"/>
  <c r="I13" i="21"/>
  <c r="I19" i="21" s="1"/>
  <c r="H13" i="21"/>
  <c r="H19" i="21" s="1"/>
  <c r="G13" i="21"/>
  <c r="G19" i="21" s="1"/>
  <c r="E13" i="21"/>
  <c r="E12" i="21"/>
  <c r="E19" i="21" s="1"/>
  <c r="H10" i="21"/>
  <c r="I4" i="21"/>
  <c r="I10" i="21" s="1"/>
  <c r="H4" i="21"/>
  <c r="G4" i="21"/>
  <c r="G10" i="21" s="1"/>
  <c r="F4" i="21"/>
  <c r="F10" i="21" s="1"/>
  <c r="E4" i="21"/>
  <c r="E10" i="21" s="1"/>
  <c r="I23" i="22"/>
  <c r="H23" i="22"/>
  <c r="G23" i="22"/>
  <c r="F23" i="22"/>
  <c r="E23" i="22"/>
  <c r="G19" i="22"/>
  <c r="I16" i="22"/>
  <c r="H16" i="22"/>
  <c r="G16" i="22"/>
  <c r="F16" i="22"/>
  <c r="I14" i="22"/>
  <c r="H14" i="22"/>
  <c r="G14" i="22"/>
  <c r="F14" i="22"/>
  <c r="F19" i="22" s="1"/>
  <c r="I13" i="22"/>
  <c r="I19" i="22" s="1"/>
  <c r="H13" i="22"/>
  <c r="H19" i="22" s="1"/>
  <c r="G13" i="22"/>
  <c r="E13" i="22"/>
  <c r="E19" i="22" s="1"/>
  <c r="I10" i="22"/>
  <c r="H10" i="22"/>
  <c r="G10" i="22"/>
  <c r="F10" i="22"/>
  <c r="E4" i="22"/>
  <c r="E10" i="22" s="1"/>
  <c r="I1" i="21" l="1"/>
</calcChain>
</file>

<file path=xl/sharedStrings.xml><?xml version="1.0" encoding="utf-8"?>
<sst xmlns="http://schemas.openxmlformats.org/spreadsheetml/2006/main" count="135" uniqueCount="66">
  <si>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</si>
  <si>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</si>
  <si>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</si>
  <si>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</si>
  <si>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</si>
  <si>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</si>
  <si>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</si>
  <si>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</si>
  <si>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</si>
  <si>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</si>
  <si>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</si>
  <si>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</si>
  <si>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</si>
  <si>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</si>
  <si>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</si>
  <si>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</si>
  <si>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</si>
  <si>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</si>
  <si>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</si>
  <si>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Батон</t>
  </si>
  <si>
    <t>1/30</t>
  </si>
  <si>
    <t>Итого:</t>
  </si>
  <si>
    <t>Обед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</si>
  <si>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</si>
  <si>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</si>
  <si>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</si>
  <si>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</si>
  <si>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</si>
  <si>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</si>
  <si>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</si>
  <si>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</si>
  <si>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Бухгалтер</t>
  </si>
  <si>
    <t>Гудым Д.С.</t>
  </si>
  <si>
    <t>Зав.производством</t>
  </si>
  <si>
    <t>Мустафаева Н.В.</t>
  </si>
  <si>
    <t>хлеб</t>
  </si>
  <si>
    <t>1 шт</t>
  </si>
  <si>
    <t>Сок 0,2</t>
  </si>
  <si>
    <t>Компот из сухофруктов</t>
  </si>
  <si>
    <t>1/10</t>
  </si>
  <si>
    <t>250/15</t>
  </si>
  <si>
    <t>масло</t>
  </si>
  <si>
    <t>Масло сливочное</t>
  </si>
  <si>
    <t>Салат</t>
  </si>
  <si>
    <t>1/100</t>
  </si>
  <si>
    <t>Выпечка</t>
  </si>
  <si>
    <t>1/70</t>
  </si>
  <si>
    <t>1/90</t>
  </si>
  <si>
    <t>1/150</t>
  </si>
  <si>
    <t>1/180</t>
  </si>
  <si>
    <t>Омлет натуральный</t>
  </si>
  <si>
    <t>1/140</t>
  </si>
  <si>
    <t>1/160</t>
  </si>
  <si>
    <t>Чай с сахаром</t>
  </si>
  <si>
    <t>Подгарнировка</t>
  </si>
  <si>
    <t>Зеленый горошек</t>
  </si>
  <si>
    <t>1/20</t>
  </si>
  <si>
    <t>Фрукт</t>
  </si>
  <si>
    <t>Яблоко свежее</t>
  </si>
  <si>
    <t>Салат из лобо с овощами</t>
  </si>
  <si>
    <t>Рассольник по-Ленинградски</t>
  </si>
  <si>
    <t>250/25</t>
  </si>
  <si>
    <t>Котлета куриная с зеленью</t>
  </si>
  <si>
    <t>Гарнир</t>
  </si>
  <si>
    <t>Картофельное пюре</t>
  </si>
  <si>
    <t>Печенье Любимое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</si>
</sst>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0">
    <xf numFmtId="0" fontId="0" fillId="0" borderId="0"/>
    <xf numFmtId="0" fontId="77" fillId="0" borderId="0"/>
    <xf numFmtId="0" fontId="81" fillId="0" borderId="0"/>
    <xf numFmtId="0" fontId="83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9">
    <xf numFmtId="0" fontId="0" fillId="0" borderId="0" xfId="0"/>
    <xf numFmtId="0" fontId="78" fillId="0" borderId="0" xfId="0" applyFont="1" applyFill="1"/>
    <xf numFmtId="0" fontId="78" fillId="0" borderId="4" xfId="0" applyFont="1" applyFill="1" applyBorder="1"/>
    <xf numFmtId="14" fontId="78" fillId="0" borderId="4" xfId="0" applyNumberFormat="1" applyFont="1" applyFill="1" applyBorder="1" applyAlignment="1" applyProtection="1">
      <alignment vertical="center"/>
      <protection locked="0"/>
    </xf>
    <xf numFmtId="0" fontId="78" fillId="0" borderId="0" xfId="0" applyFont="1" applyFill="1" applyAlignment="1">
      <alignment vertical="center"/>
    </xf>
    <xf numFmtId="4" fontId="80" fillId="0" borderId="5" xfId="1" applyNumberFormat="1" applyFont="1" applyFill="1" applyBorder="1" applyAlignment="1">
      <alignment horizontal="center" vertical="center" wrapText="1"/>
    </xf>
    <xf numFmtId="49" fontId="79" fillId="0" borderId="4" xfId="1" applyNumberFormat="1" applyFont="1" applyFill="1" applyBorder="1" applyAlignment="1">
      <alignment horizontal="center" vertical="center" wrapText="1"/>
    </xf>
    <xf numFmtId="4" fontId="80" fillId="0" borderId="4" xfId="1" applyNumberFormat="1" applyFont="1" applyFill="1" applyBorder="1" applyAlignment="1">
      <alignment horizontal="center" vertical="center" wrapText="1"/>
    </xf>
    <xf numFmtId="4" fontId="79" fillId="0" borderId="4" xfId="1" applyNumberFormat="1" applyFont="1" applyFill="1" applyBorder="1" applyAlignment="1">
      <alignment horizontal="center" vertical="center" wrapText="1"/>
    </xf>
    <xf numFmtId="4" fontId="79" fillId="0" borderId="7" xfId="1" applyNumberFormat="1" applyFont="1" applyFill="1" applyBorder="1" applyAlignment="1">
      <alignment horizontal="center" vertical="center" wrapText="1"/>
    </xf>
    <xf numFmtId="49" fontId="79" fillId="0" borderId="8" xfId="1" applyNumberFormat="1" applyFont="1" applyFill="1" applyBorder="1" applyAlignment="1">
      <alignment horizontal="center" vertical="center" wrapText="1"/>
    </xf>
    <xf numFmtId="4" fontId="79" fillId="0" borderId="8" xfId="1" applyNumberFormat="1" applyFont="1" applyFill="1" applyBorder="1" applyAlignment="1">
      <alignment horizontal="center" vertical="center" wrapText="1"/>
    </xf>
    <xf numFmtId="4" fontId="79" fillId="0" borderId="9" xfId="1" applyNumberFormat="1" applyFont="1" applyFill="1" applyBorder="1" applyAlignment="1">
      <alignment horizontal="center" vertical="center" wrapText="1"/>
    </xf>
    <xf numFmtId="0" fontId="78" fillId="0" borderId="0" xfId="0" applyFont="1" applyFill="1" applyAlignment="1">
      <alignment horizontal="center" vertical="center"/>
    </xf>
    <xf numFmtId="4" fontId="80" fillId="0" borderId="8" xfId="1" applyNumberFormat="1" applyFont="1" applyFill="1" applyBorder="1" applyAlignment="1">
      <alignment horizontal="center" vertical="center" wrapText="1"/>
    </xf>
    <xf numFmtId="0" fontId="82" fillId="0" borderId="0" xfId="3" applyNumberFormat="1" applyFont="1" applyBorder="1" applyAlignment="1">
      <alignment horizontal="right" vertical="center"/>
    </xf>
    <xf numFmtId="0" fontId="82" fillId="0" borderId="0" xfId="3" applyNumberFormat="1" applyFont="1" applyBorder="1" applyAlignment="1">
      <alignment horizontal="center" vertical="center"/>
    </xf>
    <xf numFmtId="0" fontId="82" fillId="0" borderId="0" xfId="3" applyNumberFormat="1" applyFont="1" applyBorder="1" applyAlignment="1">
      <alignment vertical="center"/>
    </xf>
    <xf numFmtId="0" fontId="82" fillId="0" borderId="0" xfId="3" applyNumberFormat="1" applyFont="1" applyFill="1" applyBorder="1" applyAlignment="1">
      <alignment vertical="center"/>
    </xf>
    <xf numFmtId="0" fontId="82" fillId="0" borderId="0" xfId="3" applyNumberFormat="1" applyFont="1" applyFill="1" applyBorder="1" applyAlignment="1">
      <alignment horizontal="right" vertical="center"/>
    </xf>
    <xf numFmtId="0" fontId="82" fillId="0" borderId="0" xfId="3" applyNumberFormat="1" applyFont="1" applyFill="1" applyBorder="1" applyAlignment="1">
      <alignment horizontal="center" vertical="center"/>
    </xf>
    <xf numFmtId="4" fontId="80" fillId="0" borderId="18" xfId="1" applyNumberFormat="1" applyFont="1" applyFill="1" applyBorder="1" applyAlignment="1">
      <alignment horizontal="center" vertical="center" wrapText="1"/>
    </xf>
    <xf numFmtId="4" fontId="80" fillId="0" borderId="10" xfId="1" applyNumberFormat="1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Border="1"/>
    <xf numFmtId="0" fontId="82" fillId="0" borderId="0" xfId="21" applyNumberFormat="1" applyFont="1" applyFill="1" applyBorder="1" applyAlignment="1" applyProtection="1">
      <alignment vertical="center"/>
    </xf>
    <xf numFmtId="0" fontId="85" fillId="0" borderId="0" xfId="21" applyNumberFormat="1" applyFont="1" applyBorder="1" applyAlignment="1" applyProtection="1"/>
    <xf numFmtId="2" fontId="86" fillId="0" borderId="0" xfId="21" applyNumberFormat="1" applyFont="1" applyFill="1" applyBorder="1" applyAlignment="1" applyProtection="1">
      <alignment horizontal="center"/>
    </xf>
    <xf numFmtId="0" fontId="85" fillId="0" borderId="0" xfId="21" applyNumberFormat="1" applyFont="1" applyBorder="1" applyAlignment="1" applyProtection="1">
      <alignment horizontal="right" vertical="center"/>
    </xf>
    <xf numFmtId="0" fontId="85" fillId="0" borderId="0" xfId="21" applyNumberFormat="1" applyFont="1" applyBorder="1" applyAlignment="1" applyProtection="1">
      <alignment vertical="center"/>
    </xf>
    <xf numFmtId="0" fontId="85" fillId="0" borderId="0" xfId="21" applyNumberFormat="1" applyFont="1" applyFill="1" applyBorder="1" applyAlignment="1" applyProtection="1">
      <alignment vertical="center"/>
    </xf>
    <xf numFmtId="0" fontId="78" fillId="0" borderId="0" xfId="0" applyFont="1" applyFill="1" applyBorder="1" applyAlignment="1" applyProtection="1">
      <alignment horizontal="center" vertical="center" wrapText="1"/>
      <protection locked="0"/>
    </xf>
    <xf numFmtId="1" fontId="78" fillId="0" borderId="0" xfId="0" applyNumberFormat="1" applyFont="1" applyFill="1" applyBorder="1" applyAlignment="1" applyProtection="1">
      <alignment horizontal="center" vertical="center"/>
      <protection locked="0"/>
    </xf>
    <xf numFmtId="4" fontId="80" fillId="0" borderId="0" xfId="1" applyNumberFormat="1" applyFont="1" applyFill="1" applyBorder="1" applyAlignment="1">
      <alignment horizontal="center" vertical="center" wrapText="1"/>
    </xf>
    <xf numFmtId="2" fontId="78" fillId="0" borderId="0" xfId="0" applyNumberFormat="1" applyFont="1" applyFill="1" applyBorder="1" applyAlignment="1" applyProtection="1">
      <alignment horizontal="center" vertical="center"/>
      <protection locked="0"/>
    </xf>
    <xf numFmtId="0" fontId="79" fillId="0" borderId="15" xfId="0" applyFont="1" applyFill="1" applyBorder="1" applyAlignment="1">
      <alignment horizontal="center" vertical="center"/>
    </xf>
    <xf numFmtId="0" fontId="79" fillId="0" borderId="16" xfId="0" applyFont="1" applyFill="1" applyBorder="1" applyAlignment="1">
      <alignment horizontal="center" vertical="center"/>
    </xf>
    <xf numFmtId="0" fontId="79" fillId="0" borderId="17" xfId="0" applyFont="1" applyFill="1" applyBorder="1" applyAlignment="1">
      <alignment horizontal="center" vertical="center"/>
    </xf>
    <xf numFmtId="0" fontId="79" fillId="0" borderId="18" xfId="0" applyFont="1" applyFill="1" applyBorder="1" applyAlignment="1" applyProtection="1">
      <alignment horizontal="center" vertical="center" wrapText="1"/>
      <protection locked="0"/>
    </xf>
    <xf numFmtId="49" fontId="79" fillId="0" borderId="18" xfId="0" applyNumberFormat="1" applyFont="1" applyFill="1" applyBorder="1" applyAlignment="1" applyProtection="1">
      <alignment horizontal="center" vertical="center"/>
      <protection locked="0"/>
    </xf>
    <xf numFmtId="2" fontId="79" fillId="0" borderId="18" xfId="0" applyNumberFormat="1" applyFont="1" applyFill="1" applyBorder="1" applyAlignment="1" applyProtection="1">
      <alignment horizontal="center" vertical="center"/>
      <protection locked="0"/>
    </xf>
    <xf numFmtId="0" fontId="79" fillId="0" borderId="10" xfId="0" applyFont="1" applyFill="1" applyBorder="1" applyAlignment="1" applyProtection="1">
      <alignment horizontal="center" vertical="center" wrapText="1"/>
      <protection locked="0"/>
    </xf>
    <xf numFmtId="49" fontId="79" fillId="0" borderId="10" xfId="0" applyNumberFormat="1" applyFont="1" applyFill="1" applyBorder="1" applyAlignment="1" applyProtection="1">
      <alignment horizontal="center" vertical="center"/>
      <protection locked="0"/>
    </xf>
    <xf numFmtId="2" fontId="79" fillId="0" borderId="10" xfId="0" applyNumberFormat="1" applyFont="1" applyFill="1" applyBorder="1" applyAlignment="1" applyProtection="1">
      <alignment horizontal="center" vertical="center"/>
      <protection locked="0"/>
    </xf>
    <xf numFmtId="2" fontId="79" fillId="0" borderId="11" xfId="0" applyNumberFormat="1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>
      <alignment vertical="center"/>
    </xf>
    <xf numFmtId="0" fontId="79" fillId="0" borderId="12" xfId="0" applyFont="1" applyFill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/>
    </xf>
    <xf numFmtId="0" fontId="79" fillId="0" borderId="8" xfId="0" applyFont="1" applyFill="1" applyBorder="1" applyAlignment="1" applyProtection="1">
      <alignment horizontal="center" vertical="center"/>
      <protection locked="0"/>
    </xf>
    <xf numFmtId="0" fontId="79" fillId="0" borderId="4" xfId="1" applyFont="1" applyFill="1" applyBorder="1" applyAlignment="1">
      <alignment horizontal="center" vertical="center" wrapText="1"/>
    </xf>
    <xf numFmtId="0" fontId="79" fillId="0" borderId="8" xfId="1" applyFont="1" applyFill="1" applyBorder="1" applyAlignment="1">
      <alignment horizontal="center" vertical="center" wrapText="1"/>
    </xf>
    <xf numFmtId="0" fontId="78" fillId="0" borderId="0" xfId="0" applyFont="1"/>
    <xf numFmtId="4" fontId="78" fillId="0" borderId="0" xfId="0" applyNumberFormat="1" applyFont="1" applyFill="1"/>
    <xf numFmtId="0" fontId="79" fillId="0" borderId="4" xfId="0" applyFont="1" applyFill="1" applyBorder="1" applyAlignment="1" applyProtection="1">
      <alignment horizontal="center"/>
      <protection locked="0"/>
    </xf>
    <xf numFmtId="4" fontId="79" fillId="0" borderId="4" xfId="1" applyNumberFormat="1" applyFont="1" applyBorder="1" applyAlignment="1">
      <alignment horizontal="center" vertical="center" wrapText="1"/>
    </xf>
    <xf numFmtId="0" fontId="79" fillId="0" borderId="19" xfId="0" applyFont="1" applyFill="1" applyBorder="1" applyAlignment="1">
      <alignment vertical="center"/>
    </xf>
    <xf numFmtId="0" fontId="79" fillId="0" borderId="20" xfId="0" applyFont="1" applyFill="1" applyBorder="1" applyAlignment="1">
      <alignment vertical="center"/>
    </xf>
    <xf numFmtId="0" fontId="79" fillId="0" borderId="13" xfId="0" applyFont="1" applyFill="1" applyBorder="1" applyAlignment="1">
      <alignment horizontal="center" vertical="center"/>
    </xf>
    <xf numFmtId="0" fontId="79" fillId="0" borderId="4" xfId="0" applyFont="1" applyFill="1" applyBorder="1" applyAlignment="1">
      <alignment horizontal="center" vertical="center"/>
    </xf>
    <xf numFmtId="0" fontId="79" fillId="0" borderId="8" xfId="0" applyFont="1" applyFill="1" applyBorder="1" applyAlignment="1">
      <alignment horizontal="center" vertical="center"/>
    </xf>
    <xf numFmtId="0" fontId="79" fillId="0" borderId="13" xfId="0" applyFont="1" applyFill="1" applyBorder="1" applyAlignment="1">
      <alignment horizontal="center"/>
    </xf>
    <xf numFmtId="0" fontId="79" fillId="0" borderId="4" xfId="0" applyFont="1" applyFill="1" applyBorder="1" applyAlignment="1">
      <alignment horizontal="center"/>
    </xf>
    <xf numFmtId="0" fontId="79" fillId="0" borderId="8" xfId="0" applyFont="1" applyFill="1" applyBorder="1" applyAlignment="1" applyProtection="1">
      <alignment horizontal="center"/>
      <protection locked="0"/>
    </xf>
    <xf numFmtId="0" fontId="79" fillId="0" borderId="5" xfId="1" applyFont="1" applyFill="1" applyBorder="1" applyAlignment="1">
      <alignment horizontal="center" vertical="center" wrapText="1"/>
    </xf>
    <xf numFmtId="49" fontId="79" fillId="0" borderId="5" xfId="1" applyNumberFormat="1" applyFont="1" applyFill="1" applyBorder="1" applyAlignment="1">
      <alignment horizontal="center" vertical="center" wrapText="1"/>
    </xf>
    <xf numFmtId="0" fontId="79" fillId="0" borderId="5" xfId="0" applyFont="1" applyFill="1" applyBorder="1" applyAlignment="1">
      <alignment horizontal="center" vertical="center"/>
    </xf>
    <xf numFmtId="4" fontId="79" fillId="0" borderId="5" xfId="1" applyNumberFormat="1" applyFont="1" applyFill="1" applyBorder="1" applyAlignment="1">
      <alignment horizontal="center" vertical="center" wrapText="1"/>
    </xf>
    <xf numFmtId="4" fontId="79" fillId="0" borderId="6" xfId="1" applyNumberFormat="1" applyFont="1" applyFill="1" applyBorder="1" applyAlignment="1">
      <alignment horizontal="center" vertical="center" wrapText="1"/>
    </xf>
    <xf numFmtId="4" fontId="79" fillId="0" borderId="7" xfId="1" applyNumberFormat="1" applyFont="1" applyBorder="1" applyAlignment="1">
      <alignment horizontal="center" vertical="center" wrapText="1"/>
    </xf>
    <xf numFmtId="0" fontId="82" fillId="0" borderId="0" xfId="0" applyFont="1" applyFill="1" applyAlignment="1">
      <alignment vertical="center"/>
    </xf>
    <xf numFmtId="0" fontId="82" fillId="0" borderId="0" xfId="21" applyNumberFormat="1" applyFont="1" applyBorder="1" applyAlignment="1" applyProtection="1"/>
    <xf numFmtId="0" fontId="82" fillId="0" borderId="0" xfId="21" applyNumberFormat="1" applyFont="1" applyBorder="1" applyAlignment="1" applyProtection="1">
      <alignment horizontal="right" vertical="center"/>
    </xf>
    <xf numFmtId="2" fontId="87" fillId="0" borderId="0" xfId="21" applyNumberFormat="1" applyFont="1" applyFill="1" applyBorder="1" applyAlignment="1" applyProtection="1">
      <alignment horizontal="center"/>
    </xf>
    <xf numFmtId="0" fontId="79" fillId="0" borderId="8" xfId="0" applyFont="1" applyFill="1" applyBorder="1" applyAlignment="1">
      <alignment horizontal="center"/>
    </xf>
    <xf numFmtId="0" fontId="79" fillId="0" borderId="21" xfId="0" applyFont="1" applyFill="1" applyBorder="1" applyAlignment="1">
      <alignment vertical="center"/>
    </xf>
    <xf numFmtId="0" fontId="79" fillId="0" borderId="22" xfId="0" applyFont="1" applyFill="1" applyBorder="1" applyAlignment="1">
      <alignment vertical="center"/>
    </xf>
    <xf numFmtId="2" fontId="78" fillId="0" borderId="1" xfId="0" applyNumberFormat="1" applyFont="1" applyFill="1" applyBorder="1" applyAlignment="1" applyProtection="1">
      <alignment horizontal="center"/>
      <protection locked="0"/>
    </xf>
    <xf numFmtId="2" fontId="78" fillId="0" borderId="2" xfId="0" applyNumberFormat="1" applyFont="1" applyFill="1" applyBorder="1" applyAlignment="1" applyProtection="1">
      <alignment horizontal="center"/>
      <protection locked="0"/>
    </xf>
    <xf numFmtId="2" fontId="78" fillId="0" borderId="3" xfId="0" applyNumberFormat="1" applyFont="1" applyFill="1" applyBorder="1" applyAlignment="1" applyProtection="1">
      <alignment horizontal="center"/>
      <protection locked="0"/>
    </xf>
  </cellXfs>
  <cellStyles count="80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 10" xfId="61"/>
    <cellStyle name="Обычный 2 4 3 2 2 11" xfId="62"/>
    <cellStyle name="Обычный 2 4 3 2 2 12" xfId="63"/>
    <cellStyle name="Обычный 2 4 3 2 2 12 2" xfId="66"/>
    <cellStyle name="Обычный 2 4 3 2 2 13" xfId="64"/>
    <cellStyle name="Обычный 2 4 3 2 2 14" xfId="65"/>
    <cellStyle name="Обычный 2 4 3 2 2 15" xfId="67"/>
    <cellStyle name="Обычный 2 4 3 2 2 16" xfId="68"/>
    <cellStyle name="Обычный 2 4 3 2 2 17" xfId="70"/>
    <cellStyle name="Обычный 2 4 3 2 2 18" xfId="71"/>
    <cellStyle name="Обычный 2 4 3 2 2 19" xfId="69"/>
    <cellStyle name="Обычный 2 4 3 2 2 2" xfId="53"/>
    <cellStyle name="Обычный 2 4 3 2 2 20" xfId="73"/>
    <cellStyle name="Обычный 2 4 3 2 2 21" xfId="72"/>
    <cellStyle name="Обычный 2 4 3 2 2 22" xfId="76"/>
    <cellStyle name="Обычный 2 4 3 2 2 22 2" xfId="74"/>
    <cellStyle name="Обычный 2 4 3 2 2 23" xfId="75"/>
    <cellStyle name="Обычный 2 4 3 2 2 24" xfId="77"/>
    <cellStyle name="Обычный 2 4 3 2 2 25" xfId="79"/>
    <cellStyle name="Обычный 2 4 3 2 2 26" xfId="78"/>
    <cellStyle name="Обычный 2 4 3 2 2 3" xfId="54"/>
    <cellStyle name="Обычный 2 4 3 2 2 4" xfId="55"/>
    <cellStyle name="Обычный 2 4 3 2 2 5" xfId="56"/>
    <cellStyle name="Обычный 2 4 3 2 2 6" xfId="57"/>
    <cellStyle name="Обычный 2 4 3 2 2 7" xfId="58"/>
    <cellStyle name="Обычный 2 4 3 2 2 8" xfId="59"/>
    <cellStyle name="Обычный 2 4 3 2 2 9" xfId="60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29" xfId="33"/>
    <cellStyle name="Обычный 2 4 3 2 3" xfId="6"/>
    <cellStyle name="Обычный 2 4 3 2 30" xfId="34"/>
    <cellStyle name="Обычный 2 4 3 2 31" xfId="35"/>
    <cellStyle name="Обычный 2 4 3 2 32" xfId="36"/>
    <cellStyle name="Обычный 2 4 3 2 33" xfId="37"/>
    <cellStyle name="Обычный 2 4 3 2 34" xfId="38"/>
    <cellStyle name="Обычный 2 4 3 2 35" xfId="39"/>
    <cellStyle name="Обычный 2 4 3 2 36" xfId="40"/>
    <cellStyle name="Обычный 2 4 3 2 37" xfId="41"/>
    <cellStyle name="Обычный 2 4 3 2 38" xfId="42"/>
    <cellStyle name="Обычный 2 4 3 2 39" xfId="43"/>
    <cellStyle name="Обычный 2 4 3 2 4" xfId="7"/>
    <cellStyle name="Обычный 2 4 3 2 40" xfId="44"/>
    <cellStyle name="Обычный 2 4 3 2 41" xfId="45"/>
    <cellStyle name="Обычный 2 4 3 2 42" xfId="46"/>
    <cellStyle name="Обычный 2 4 3 2 43" xfId="47"/>
    <cellStyle name="Обычный 2 4 3 2 44" xfId="48"/>
    <cellStyle name="Обычный 2 4 3 2 45" xfId="49"/>
    <cellStyle name="Обычный 2 4 3 2 46" xfId="50"/>
    <cellStyle name="Обычный 2 4 3 2 47" xfId="51"/>
    <cellStyle name="Обычный 2 4 3 2 48" xfId="52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33"/>
  <sheetViews>
    <sheetView tabSelected="1" zoomScale="90" zoomScaleNormal="90" workbookViewId="0">
      <selection activeCell="L12" sqref="L12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76" t="s">
        <v>5</v>
      </c>
      <c r="C1" s="77"/>
      <c r="D1" s="77"/>
      <c r="E1" s="78"/>
      <c r="F1" s="1" t="s">
        <v>1</v>
      </c>
      <c r="G1" s="2" t="s">
        <v>2</v>
      </c>
      <c r="H1" s="1" t="s">
        <v>3</v>
      </c>
      <c r="I1" s="3">
        <v>44573</v>
      </c>
    </row>
    <row r="2" spans="1:9" s="51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s="51" customFormat="1" ht="19.5" thickBot="1" x14ac:dyDescent="0.35">
      <c r="A3" s="35" t="s">
        <v>6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6" t="s">
        <v>12</v>
      </c>
      <c r="H3" s="36" t="s">
        <v>13</v>
      </c>
      <c r="I3" s="37" t="s">
        <v>14</v>
      </c>
    </row>
    <row r="4" spans="1:9" s="51" customFormat="1" ht="19.5" x14ac:dyDescent="0.3">
      <c r="A4" s="46" t="s">
        <v>15</v>
      </c>
      <c r="B4" s="65" t="s">
        <v>16</v>
      </c>
      <c r="C4" s="63" t="s">
        <v>50</v>
      </c>
      <c r="D4" s="64" t="s">
        <v>51</v>
      </c>
      <c r="E4" s="5">
        <f>74.12-30</f>
        <v>44.120000000000005</v>
      </c>
      <c r="F4" s="66">
        <v>12.2</v>
      </c>
      <c r="G4" s="66">
        <v>12.9</v>
      </c>
      <c r="H4" s="66">
        <v>3.8</v>
      </c>
      <c r="I4" s="67">
        <v>179.2</v>
      </c>
    </row>
    <row r="5" spans="1:9" s="51" customFormat="1" ht="19.5" x14ac:dyDescent="0.3">
      <c r="A5" s="57"/>
      <c r="B5" s="58" t="s">
        <v>18</v>
      </c>
      <c r="C5" s="49" t="s">
        <v>53</v>
      </c>
      <c r="D5" s="6" t="s">
        <v>17</v>
      </c>
      <c r="E5" s="7">
        <v>15</v>
      </c>
      <c r="F5" s="54">
        <v>0.4</v>
      </c>
      <c r="G5" s="54">
        <v>0.1</v>
      </c>
      <c r="H5" s="54">
        <v>21.6</v>
      </c>
      <c r="I5" s="68">
        <v>83.4</v>
      </c>
    </row>
    <row r="6" spans="1:9" s="51" customFormat="1" ht="19.5" x14ac:dyDescent="0.3">
      <c r="A6" s="57"/>
      <c r="B6" s="58" t="s">
        <v>35</v>
      </c>
      <c r="C6" s="49" t="s">
        <v>19</v>
      </c>
      <c r="D6" s="6" t="s">
        <v>20</v>
      </c>
      <c r="E6" s="7">
        <v>10.08</v>
      </c>
      <c r="F6" s="8">
        <v>2.2999999999999998</v>
      </c>
      <c r="G6" s="8">
        <v>0.9</v>
      </c>
      <c r="H6" s="8">
        <v>15.4</v>
      </c>
      <c r="I6" s="9">
        <v>78.599999999999994</v>
      </c>
    </row>
    <row r="7" spans="1:9" s="51" customFormat="1" ht="19.5" x14ac:dyDescent="0.3">
      <c r="A7" s="57"/>
      <c r="B7" s="58" t="s">
        <v>54</v>
      </c>
      <c r="C7" s="49" t="s">
        <v>55</v>
      </c>
      <c r="D7" s="6" t="s">
        <v>56</v>
      </c>
      <c r="E7" s="7">
        <v>16</v>
      </c>
      <c r="F7" s="8">
        <v>0.6</v>
      </c>
      <c r="G7" s="8">
        <v>0.1</v>
      </c>
      <c r="H7" s="8">
        <v>1.5</v>
      </c>
      <c r="I7" s="9">
        <v>11.6</v>
      </c>
    </row>
    <row r="8" spans="1:9" s="51" customFormat="1" ht="19.5" x14ac:dyDescent="0.3">
      <c r="A8" s="57"/>
      <c r="B8" s="61" t="s">
        <v>57</v>
      </c>
      <c r="C8" s="49" t="s">
        <v>58</v>
      </c>
      <c r="D8" s="6" t="s">
        <v>36</v>
      </c>
      <c r="E8" s="7">
        <v>30</v>
      </c>
      <c r="F8" s="8">
        <v>0.4</v>
      </c>
      <c r="G8" s="8">
        <v>0.4</v>
      </c>
      <c r="H8" s="8">
        <v>9.8000000000000007</v>
      </c>
      <c r="I8" s="9">
        <v>47</v>
      </c>
    </row>
    <row r="9" spans="1:9" s="51" customFormat="1" ht="20.25" thickBot="1" x14ac:dyDescent="0.35">
      <c r="A9" s="47"/>
      <c r="B9" s="62"/>
      <c r="C9" s="50"/>
      <c r="D9" s="10"/>
      <c r="E9" s="14"/>
      <c r="F9" s="11"/>
      <c r="G9" s="11"/>
      <c r="H9" s="11"/>
      <c r="I9" s="12"/>
    </row>
    <row r="10" spans="1:9" s="51" customFormat="1" ht="20.25" thickBot="1" x14ac:dyDescent="0.35">
      <c r="A10" s="55" t="s">
        <v>21</v>
      </c>
      <c r="B10" s="56"/>
      <c r="C10" s="38"/>
      <c r="D10" s="39"/>
      <c r="E10" s="21">
        <f>SUM(E4:E9)</f>
        <v>115.2</v>
      </c>
      <c r="F10" s="40">
        <f>SUM(F4:F9)</f>
        <v>15.899999999999999</v>
      </c>
      <c r="G10" s="40">
        <f t="shared" ref="G10:I10" si="0">SUM(G4:G9)</f>
        <v>14.4</v>
      </c>
      <c r="H10" s="40">
        <f t="shared" si="0"/>
        <v>52.100000000000009</v>
      </c>
      <c r="I10" s="40">
        <f t="shared" si="0"/>
        <v>399.80000000000007</v>
      </c>
    </row>
    <row r="11" spans="1:9" s="51" customFormat="1" ht="19.5" x14ac:dyDescent="0.3">
      <c r="A11" s="46" t="s">
        <v>22</v>
      </c>
      <c r="B11" s="65" t="s">
        <v>43</v>
      </c>
      <c r="C11" s="63" t="s">
        <v>59</v>
      </c>
      <c r="D11" s="64" t="s">
        <v>44</v>
      </c>
      <c r="E11" s="5">
        <v>20</v>
      </c>
      <c r="F11" s="66">
        <v>1.4</v>
      </c>
      <c r="G11" s="66">
        <v>11.4</v>
      </c>
      <c r="H11" s="66">
        <v>4.3</v>
      </c>
      <c r="I11" s="67">
        <v>123.2</v>
      </c>
    </row>
    <row r="12" spans="1:9" s="51" customFormat="1" ht="19.5" x14ac:dyDescent="0.3">
      <c r="A12" s="60"/>
      <c r="B12" s="61" t="s">
        <v>23</v>
      </c>
      <c r="C12" s="49" t="s">
        <v>60</v>
      </c>
      <c r="D12" s="6" t="s">
        <v>40</v>
      </c>
      <c r="E12" s="7">
        <v>80</v>
      </c>
      <c r="F12" s="54">
        <v>3.3</v>
      </c>
      <c r="G12" s="54">
        <v>4.3</v>
      </c>
      <c r="H12" s="54">
        <v>22</v>
      </c>
      <c r="I12" s="68">
        <v>133.19999999999999</v>
      </c>
    </row>
    <row r="13" spans="1:9" s="51" customFormat="1" ht="19.5" x14ac:dyDescent="0.3">
      <c r="A13" s="60"/>
      <c r="B13" s="61" t="s">
        <v>24</v>
      </c>
      <c r="C13" s="49" t="s">
        <v>62</v>
      </c>
      <c r="D13" s="6" t="s">
        <v>44</v>
      </c>
      <c r="E13" s="7">
        <f>69.6-7.5</f>
        <v>62.099999999999994</v>
      </c>
      <c r="F13" s="54">
        <v>14.7</v>
      </c>
      <c r="G13" s="54">
        <f>11.3</f>
        <v>11.3</v>
      </c>
      <c r="H13" s="54">
        <f>3.1</f>
        <v>3.1</v>
      </c>
      <c r="I13" s="68">
        <f>173.6</f>
        <v>173.6</v>
      </c>
    </row>
    <row r="14" spans="1:9" s="51" customFormat="1" ht="19.5" x14ac:dyDescent="0.3">
      <c r="A14" s="60"/>
      <c r="B14" s="58" t="s">
        <v>63</v>
      </c>
      <c r="C14" s="49" t="s">
        <v>64</v>
      </c>
      <c r="D14" s="6" t="s">
        <v>48</v>
      </c>
      <c r="E14" s="7">
        <v>15</v>
      </c>
      <c r="F14" s="54">
        <f>4.2/20*15</f>
        <v>3.1500000000000004</v>
      </c>
      <c r="G14" s="54">
        <f>1.6/20*15</f>
        <v>1.2</v>
      </c>
      <c r="H14" s="54">
        <f>29.4/20*15</f>
        <v>22.05</v>
      </c>
      <c r="I14" s="68">
        <f>150/20*15</f>
        <v>112.5</v>
      </c>
    </row>
    <row r="15" spans="1:9" s="51" customFormat="1" ht="19.5" x14ac:dyDescent="0.3">
      <c r="A15" s="57"/>
      <c r="B15" s="58" t="s">
        <v>18</v>
      </c>
      <c r="C15" s="49" t="s">
        <v>38</v>
      </c>
      <c r="D15" s="6" t="s">
        <v>17</v>
      </c>
      <c r="E15" s="7">
        <v>20</v>
      </c>
      <c r="F15" s="54">
        <v>0.9</v>
      </c>
      <c r="G15" s="54">
        <v>0.1</v>
      </c>
      <c r="H15" s="54">
        <v>32</v>
      </c>
      <c r="I15" s="68">
        <v>131.80000000000001</v>
      </c>
    </row>
    <row r="16" spans="1:9" s="51" customFormat="1" ht="19.5" x14ac:dyDescent="0.3">
      <c r="A16" s="57"/>
      <c r="B16" s="58" t="s">
        <v>25</v>
      </c>
      <c r="C16" s="49" t="s">
        <v>26</v>
      </c>
      <c r="D16" s="6" t="s">
        <v>27</v>
      </c>
      <c r="E16" s="7">
        <v>7.5</v>
      </c>
      <c r="F16" s="8">
        <f t="shared" ref="F16:I16" si="1">F15/2</f>
        <v>0.45</v>
      </c>
      <c r="G16" s="8">
        <f t="shared" si="1"/>
        <v>0.05</v>
      </c>
      <c r="H16" s="8">
        <f t="shared" si="1"/>
        <v>16</v>
      </c>
      <c r="I16" s="9">
        <f t="shared" si="1"/>
        <v>65.900000000000006</v>
      </c>
    </row>
    <row r="17" spans="1:9" s="51" customFormat="1" ht="19.5" x14ac:dyDescent="0.3">
      <c r="A17" s="57"/>
      <c r="B17" s="58" t="s">
        <v>28</v>
      </c>
      <c r="C17" s="49" t="s">
        <v>29</v>
      </c>
      <c r="D17" s="6" t="s">
        <v>27</v>
      </c>
      <c r="E17" s="7">
        <v>6</v>
      </c>
      <c r="F17" s="54">
        <v>2.6</v>
      </c>
      <c r="G17" s="54">
        <v>1</v>
      </c>
      <c r="H17" s="54">
        <v>12.8</v>
      </c>
      <c r="I17" s="68">
        <v>77.7</v>
      </c>
    </row>
    <row r="18" spans="1:9" s="51" customFormat="1" ht="20.25" thickBot="1" x14ac:dyDescent="0.35">
      <c r="A18" s="47"/>
      <c r="B18" s="59"/>
      <c r="C18" s="50"/>
      <c r="D18" s="10"/>
      <c r="E18" s="14"/>
      <c r="F18" s="11"/>
      <c r="G18" s="11"/>
      <c r="H18" s="11"/>
      <c r="I18" s="12"/>
    </row>
    <row r="19" spans="1:9" s="51" customFormat="1" ht="20.25" thickBot="1" x14ac:dyDescent="0.35">
      <c r="A19" s="55" t="s">
        <v>21</v>
      </c>
      <c r="B19" s="56"/>
      <c r="C19" s="41"/>
      <c r="D19" s="42"/>
      <c r="E19" s="22">
        <f>SUM(E11:E18)</f>
        <v>210.6</v>
      </c>
      <c r="F19" s="43">
        <f>SUM(F11:F18)</f>
        <v>26.499999999999996</v>
      </c>
      <c r="G19" s="43">
        <f>SUM(G11:G18)</f>
        <v>29.35</v>
      </c>
      <c r="H19" s="43">
        <f>SUM(H11:H18)</f>
        <v>112.25</v>
      </c>
      <c r="I19" s="44">
        <f>SUM(I11:I18)</f>
        <v>817.9</v>
      </c>
    </row>
    <row r="20" spans="1:9" s="51" customFormat="1" ht="19.5" x14ac:dyDescent="0.3">
      <c r="A20" s="46" t="s">
        <v>30</v>
      </c>
      <c r="B20" s="53" t="s">
        <v>18</v>
      </c>
      <c r="C20" s="49" t="s">
        <v>37</v>
      </c>
      <c r="D20" s="6" t="s">
        <v>36</v>
      </c>
      <c r="E20" s="7">
        <v>37.5</v>
      </c>
      <c r="F20" s="8">
        <v>1.4</v>
      </c>
      <c r="G20" s="8">
        <v>0.2</v>
      </c>
      <c r="H20" s="8">
        <v>26.4</v>
      </c>
      <c r="I20" s="9">
        <v>120</v>
      </c>
    </row>
    <row r="21" spans="1:9" s="51" customFormat="1" ht="19.5" x14ac:dyDescent="0.3">
      <c r="A21" s="60"/>
      <c r="B21" s="61" t="s">
        <v>45</v>
      </c>
      <c r="C21" s="49" t="s">
        <v>65</v>
      </c>
      <c r="D21" s="6" t="s">
        <v>46</v>
      </c>
      <c r="E21" s="7">
        <v>59.7</v>
      </c>
      <c r="F21" s="8">
        <v>4.8</v>
      </c>
      <c r="G21" s="8">
        <v>15.8</v>
      </c>
      <c r="H21" s="8">
        <v>45.8</v>
      </c>
      <c r="I21" s="9">
        <v>322</v>
      </c>
    </row>
    <row r="22" spans="1:9" s="51" customFormat="1" ht="20.25" thickBot="1" x14ac:dyDescent="0.35">
      <c r="A22" s="47"/>
      <c r="B22" s="48"/>
      <c r="C22" s="50"/>
      <c r="D22" s="10"/>
      <c r="E22" s="14"/>
      <c r="F22" s="11"/>
      <c r="G22" s="11"/>
      <c r="H22" s="11"/>
      <c r="I22" s="12"/>
    </row>
    <row r="23" spans="1:9" s="51" customFormat="1" ht="20.25" thickBot="1" x14ac:dyDescent="0.35">
      <c r="A23" s="55" t="s">
        <v>21</v>
      </c>
      <c r="B23" s="56"/>
      <c r="C23" s="41"/>
      <c r="D23" s="42"/>
      <c r="E23" s="22">
        <f>SUM(E20:E22)</f>
        <v>97.2</v>
      </c>
      <c r="F23" s="43">
        <f>SUM(F20:F22)</f>
        <v>6.1999999999999993</v>
      </c>
      <c r="G23" s="43">
        <f>SUM(G20:G22)</f>
        <v>16</v>
      </c>
      <c r="H23" s="43">
        <f>SUM(H20:H22)</f>
        <v>72.199999999999989</v>
      </c>
      <c r="I23" s="44">
        <f>SUM(I20:I22)</f>
        <v>442</v>
      </c>
    </row>
    <row r="24" spans="1:9" s="51" customFormat="1" ht="18.75" x14ac:dyDescent="0.3">
      <c r="A24" s="45"/>
      <c r="B24" s="45"/>
      <c r="C24" s="1"/>
      <c r="D24" s="1"/>
      <c r="E24" s="1"/>
      <c r="F24" s="1"/>
      <c r="G24" s="1"/>
      <c r="H24" s="52"/>
      <c r="I24" s="1"/>
    </row>
    <row r="25" spans="1:9" s="51" customFormat="1" ht="18.75" x14ac:dyDescent="0.3">
      <c r="A25" s="45"/>
      <c r="B25" s="45"/>
      <c r="C25" s="1"/>
      <c r="D25" s="1"/>
      <c r="E25" s="1"/>
      <c r="F25" s="1"/>
      <c r="G25" s="1"/>
      <c r="H25" s="52"/>
      <c r="I25" s="1"/>
    </row>
    <row r="26" spans="1:9" s="51" customFormat="1" ht="16.5" customHeight="1" x14ac:dyDescent="0.3">
      <c r="A26" s="1"/>
      <c r="B26" s="1"/>
      <c r="C26" s="15" t="s">
        <v>31</v>
      </c>
      <c r="D26" s="16"/>
      <c r="E26" s="17" t="s">
        <v>32</v>
      </c>
      <c r="F26" s="18"/>
      <c r="G26" s="1"/>
      <c r="H26" s="1"/>
      <c r="I26" s="1"/>
    </row>
    <row r="27" spans="1:9" s="51" customFormat="1" ht="18.75" x14ac:dyDescent="0.3">
      <c r="A27" s="1"/>
      <c r="B27" s="1"/>
      <c r="C27" s="15"/>
      <c r="D27" s="16"/>
      <c r="E27" s="17"/>
      <c r="F27" s="18"/>
      <c r="G27" s="1"/>
      <c r="H27" s="1"/>
      <c r="I27" s="1"/>
    </row>
    <row r="28" spans="1:9" s="51" customFormat="1" ht="19.5" x14ac:dyDescent="0.35">
      <c r="A28" s="70"/>
      <c r="B28" s="71"/>
      <c r="C28" s="19" t="s">
        <v>33</v>
      </c>
      <c r="D28" s="20"/>
      <c r="E28" s="25" t="s">
        <v>34</v>
      </c>
      <c r="F28" s="18"/>
      <c r="G28" s="72"/>
      <c r="H28" s="72"/>
      <c r="I28" s="72"/>
    </row>
    <row r="29" spans="1:9" x14ac:dyDescent="0.25">
      <c r="A29" s="26"/>
      <c r="B29" s="28"/>
      <c r="C29" s="29"/>
      <c r="D29" s="30"/>
      <c r="E29" s="27"/>
      <c r="F29" s="27"/>
      <c r="G29" s="27"/>
      <c r="H29" s="27"/>
      <c r="I29" s="27"/>
    </row>
    <row r="30" spans="1:9" x14ac:dyDescent="0.25">
      <c r="A30" s="24"/>
      <c r="B30" s="28"/>
      <c r="C30" s="29"/>
      <c r="D30" s="30"/>
      <c r="E30" s="24"/>
      <c r="F30" s="24"/>
      <c r="G30" s="24"/>
      <c r="H30" s="24"/>
      <c r="I30" s="24"/>
    </row>
    <row r="31" spans="1:9" x14ac:dyDescent="0.25">
      <c r="A31" s="24"/>
      <c r="B31" s="24"/>
      <c r="C31" s="24"/>
      <c r="D31" s="24"/>
      <c r="E31" s="24"/>
      <c r="F31" s="24"/>
      <c r="G31" s="24"/>
      <c r="H31" s="24"/>
      <c r="I31" s="24"/>
    </row>
    <row r="32" spans="1:9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9" x14ac:dyDescent="0.25">
      <c r="A33" s="23"/>
      <c r="B33" s="23"/>
      <c r="C33" s="23"/>
      <c r="D33" s="23"/>
      <c r="E33" s="23"/>
      <c r="F33" s="23"/>
      <c r="G33" s="23"/>
      <c r="H33" s="23"/>
      <c r="I33" s="23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34"/>
  <sheetViews>
    <sheetView tabSelected="1" zoomScale="90" zoomScaleNormal="90" workbookViewId="0">
      <selection activeCell="L12" sqref="L12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76" t="s">
        <v>5</v>
      </c>
      <c r="C1" s="77"/>
      <c r="D1" s="77"/>
      <c r="E1" s="78"/>
      <c r="F1" s="1" t="s">
        <v>1</v>
      </c>
      <c r="G1" s="2" t="s">
        <v>4</v>
      </c>
      <c r="H1" s="1" t="s">
        <v>3</v>
      </c>
      <c r="I1" s="3">
        <f>food1!I1</f>
        <v>44573</v>
      </c>
      <c r="J1" s="1"/>
    </row>
    <row r="2" spans="1:10" s="51" customFormat="1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51" customFormat="1" ht="19.5" thickBot="1" x14ac:dyDescent="0.35">
      <c r="A3" s="35" t="s">
        <v>6</v>
      </c>
      <c r="B3" s="36" t="s">
        <v>7</v>
      </c>
      <c r="C3" s="36" t="s">
        <v>8</v>
      </c>
      <c r="D3" s="36" t="s">
        <v>9</v>
      </c>
      <c r="E3" s="36" t="s">
        <v>10</v>
      </c>
      <c r="F3" s="36" t="s">
        <v>11</v>
      </c>
      <c r="G3" s="36" t="s">
        <v>12</v>
      </c>
      <c r="H3" s="36" t="s">
        <v>13</v>
      </c>
      <c r="I3" s="37" t="s">
        <v>14</v>
      </c>
      <c r="J3" s="4"/>
    </row>
    <row r="4" spans="1:10" s="51" customFormat="1" ht="19.5" x14ac:dyDescent="0.3">
      <c r="A4" s="46" t="s">
        <v>15</v>
      </c>
      <c r="B4" s="65" t="s">
        <v>16</v>
      </c>
      <c r="C4" s="63" t="s">
        <v>50</v>
      </c>
      <c r="D4" s="64" t="s">
        <v>52</v>
      </c>
      <c r="E4" s="5">
        <f>74.12/14*16-32.19</f>
        <v>52.518571428571434</v>
      </c>
      <c r="F4" s="66">
        <f>12.2/14*16</f>
        <v>13.942857142857141</v>
      </c>
      <c r="G4" s="66">
        <f>12.9/14*16</f>
        <v>14.742857142857144</v>
      </c>
      <c r="H4" s="66">
        <f>3.8/14*16</f>
        <v>4.3428571428571425</v>
      </c>
      <c r="I4" s="67">
        <f>179.2/14*16</f>
        <v>204.79999999999998</v>
      </c>
      <c r="J4" s="4"/>
    </row>
    <row r="5" spans="1:10" s="51" customFormat="1" ht="19.5" x14ac:dyDescent="0.3">
      <c r="A5" s="57"/>
      <c r="B5" s="58" t="s">
        <v>18</v>
      </c>
      <c r="C5" s="49" t="s">
        <v>53</v>
      </c>
      <c r="D5" s="6" t="s">
        <v>17</v>
      </c>
      <c r="E5" s="7">
        <v>15</v>
      </c>
      <c r="F5" s="54">
        <v>0.4</v>
      </c>
      <c r="G5" s="54">
        <v>0.1</v>
      </c>
      <c r="H5" s="54">
        <v>21.6</v>
      </c>
      <c r="I5" s="68">
        <v>83.4</v>
      </c>
      <c r="J5" s="1"/>
    </row>
    <row r="6" spans="1:10" s="51" customFormat="1" ht="19.5" x14ac:dyDescent="0.3">
      <c r="A6" s="57"/>
      <c r="B6" s="58" t="s">
        <v>35</v>
      </c>
      <c r="C6" s="49" t="s">
        <v>19</v>
      </c>
      <c r="D6" s="6" t="s">
        <v>20</v>
      </c>
      <c r="E6" s="7">
        <v>10.08</v>
      </c>
      <c r="F6" s="8">
        <v>2.2999999999999998</v>
      </c>
      <c r="G6" s="8">
        <v>0.9</v>
      </c>
      <c r="H6" s="8">
        <v>15.4</v>
      </c>
      <c r="I6" s="9">
        <v>78.599999999999994</v>
      </c>
      <c r="J6" s="1"/>
    </row>
    <row r="7" spans="1:10" s="51" customFormat="1" ht="19.5" x14ac:dyDescent="0.3">
      <c r="A7" s="57"/>
      <c r="B7" s="58" t="s">
        <v>54</v>
      </c>
      <c r="C7" s="49" t="s">
        <v>55</v>
      </c>
      <c r="D7" s="6" t="s">
        <v>56</v>
      </c>
      <c r="E7" s="7">
        <v>16</v>
      </c>
      <c r="F7" s="8">
        <v>0.6</v>
      </c>
      <c r="G7" s="8">
        <v>0.1</v>
      </c>
      <c r="H7" s="8">
        <v>1.5</v>
      </c>
      <c r="I7" s="9">
        <v>11.6</v>
      </c>
      <c r="J7" s="1"/>
    </row>
    <row r="8" spans="1:10" s="51" customFormat="1" ht="19.5" x14ac:dyDescent="0.3">
      <c r="A8" s="57"/>
      <c r="B8" s="61" t="s">
        <v>41</v>
      </c>
      <c r="C8" s="49" t="s">
        <v>42</v>
      </c>
      <c r="D8" s="6" t="s">
        <v>39</v>
      </c>
      <c r="E8" s="7">
        <v>15</v>
      </c>
      <c r="F8" s="8">
        <v>0.1</v>
      </c>
      <c r="G8" s="8">
        <v>7.3</v>
      </c>
      <c r="H8" s="8">
        <v>0.1</v>
      </c>
      <c r="I8" s="9">
        <v>66.099999999999994</v>
      </c>
      <c r="J8" s="1"/>
    </row>
    <row r="9" spans="1:10" s="51" customFormat="1" ht="20.25" thickBot="1" x14ac:dyDescent="0.35">
      <c r="A9" s="47"/>
      <c r="B9" s="73" t="s">
        <v>57</v>
      </c>
      <c r="C9" s="50" t="s">
        <v>58</v>
      </c>
      <c r="D9" s="10" t="s">
        <v>36</v>
      </c>
      <c r="E9" s="14">
        <v>30</v>
      </c>
      <c r="F9" s="11">
        <v>0.4</v>
      </c>
      <c r="G9" s="11">
        <v>0.4</v>
      </c>
      <c r="H9" s="11">
        <v>9.8000000000000007</v>
      </c>
      <c r="I9" s="12">
        <v>47</v>
      </c>
      <c r="J9" s="13"/>
    </row>
    <row r="10" spans="1:10" s="51" customFormat="1" ht="20.25" thickBot="1" x14ac:dyDescent="0.35">
      <c r="A10" s="74" t="s">
        <v>21</v>
      </c>
      <c r="B10" s="75"/>
      <c r="C10" s="38"/>
      <c r="D10" s="39"/>
      <c r="E10" s="21">
        <f>SUM(E4:E9)</f>
        <v>138.59857142857143</v>
      </c>
      <c r="F10" s="40">
        <f>SUM(F4:F9)</f>
        <v>17.742857142857144</v>
      </c>
      <c r="G10" s="40">
        <f t="shared" ref="G10:I10" si="0">SUM(G4:G9)</f>
        <v>23.542857142857141</v>
      </c>
      <c r="H10" s="40">
        <f t="shared" si="0"/>
        <v>52.742857142857147</v>
      </c>
      <c r="I10" s="40">
        <f t="shared" si="0"/>
        <v>491.5</v>
      </c>
      <c r="J10" s="4"/>
    </row>
    <row r="11" spans="1:10" s="51" customFormat="1" ht="19.5" x14ac:dyDescent="0.3">
      <c r="A11" s="46" t="s">
        <v>22</v>
      </c>
      <c r="B11" s="65" t="s">
        <v>43</v>
      </c>
      <c r="C11" s="63" t="s">
        <v>59</v>
      </c>
      <c r="D11" s="64" t="s">
        <v>44</v>
      </c>
      <c r="E11" s="5">
        <v>20</v>
      </c>
      <c r="F11" s="66">
        <v>1.4</v>
      </c>
      <c r="G11" s="66">
        <v>11.4</v>
      </c>
      <c r="H11" s="66">
        <v>4.3</v>
      </c>
      <c r="I11" s="67">
        <v>123.2</v>
      </c>
      <c r="J11" s="4"/>
    </row>
    <row r="12" spans="1:10" s="51" customFormat="1" ht="19.5" x14ac:dyDescent="0.3">
      <c r="A12" s="60"/>
      <c r="B12" s="61" t="s">
        <v>23</v>
      </c>
      <c r="C12" s="49" t="s">
        <v>60</v>
      </c>
      <c r="D12" s="6" t="s">
        <v>61</v>
      </c>
      <c r="E12" s="7">
        <f>80+9.6</f>
        <v>89.6</v>
      </c>
      <c r="F12" s="54">
        <v>3.3</v>
      </c>
      <c r="G12" s="54">
        <v>4.3</v>
      </c>
      <c r="H12" s="54">
        <v>22</v>
      </c>
      <c r="I12" s="68">
        <v>133.19999999999999</v>
      </c>
      <c r="J12" s="1"/>
    </row>
    <row r="13" spans="1:10" s="51" customFormat="1" ht="19.5" x14ac:dyDescent="0.3">
      <c r="A13" s="60"/>
      <c r="B13" s="61" t="s">
        <v>24</v>
      </c>
      <c r="C13" s="49" t="s">
        <v>62</v>
      </c>
      <c r="D13" s="6" t="s">
        <v>44</v>
      </c>
      <c r="E13" s="7">
        <f>69.6-7.5</f>
        <v>62.099999999999994</v>
      </c>
      <c r="F13" s="54">
        <v>14.7</v>
      </c>
      <c r="G13" s="54">
        <f>11.3</f>
        <v>11.3</v>
      </c>
      <c r="H13" s="54">
        <f>3.1</f>
        <v>3.1</v>
      </c>
      <c r="I13" s="68">
        <f>173.6</f>
        <v>173.6</v>
      </c>
      <c r="J13" s="1"/>
    </row>
    <row r="14" spans="1:10" s="51" customFormat="1" ht="19.5" x14ac:dyDescent="0.3">
      <c r="A14" s="60"/>
      <c r="B14" s="58" t="s">
        <v>63</v>
      </c>
      <c r="C14" s="49" t="s">
        <v>64</v>
      </c>
      <c r="D14" s="6" t="s">
        <v>49</v>
      </c>
      <c r="E14" s="7">
        <v>18</v>
      </c>
      <c r="F14" s="54">
        <f>4.2/20*18</f>
        <v>3.7800000000000002</v>
      </c>
      <c r="G14" s="54">
        <f>1.6/20*18</f>
        <v>1.44</v>
      </c>
      <c r="H14" s="54">
        <f>29.4/20*18</f>
        <v>26.46</v>
      </c>
      <c r="I14" s="68">
        <f>150/20*18</f>
        <v>135</v>
      </c>
      <c r="J14" s="1"/>
    </row>
    <row r="15" spans="1:10" s="51" customFormat="1" ht="19.5" x14ac:dyDescent="0.3">
      <c r="A15" s="57"/>
      <c r="B15" s="58" t="s">
        <v>18</v>
      </c>
      <c r="C15" s="49" t="s">
        <v>38</v>
      </c>
      <c r="D15" s="6" t="s">
        <v>17</v>
      </c>
      <c r="E15" s="7">
        <v>20</v>
      </c>
      <c r="F15" s="54">
        <v>0.9</v>
      </c>
      <c r="G15" s="54">
        <v>0.1</v>
      </c>
      <c r="H15" s="54">
        <v>32</v>
      </c>
      <c r="I15" s="68">
        <v>131.80000000000001</v>
      </c>
      <c r="J15" s="1"/>
    </row>
    <row r="16" spans="1:10" s="51" customFormat="1" ht="19.5" x14ac:dyDescent="0.3">
      <c r="A16" s="57"/>
      <c r="B16" s="58" t="s">
        <v>25</v>
      </c>
      <c r="C16" s="49" t="s">
        <v>26</v>
      </c>
      <c r="D16" s="6" t="s">
        <v>27</v>
      </c>
      <c r="E16" s="7">
        <v>7.5</v>
      </c>
      <c r="F16" s="8">
        <f t="shared" ref="F16:I16" si="1">F15/2</f>
        <v>0.45</v>
      </c>
      <c r="G16" s="8">
        <f t="shared" si="1"/>
        <v>0.05</v>
      </c>
      <c r="H16" s="8">
        <f t="shared" si="1"/>
        <v>16</v>
      </c>
      <c r="I16" s="9">
        <f t="shared" si="1"/>
        <v>65.900000000000006</v>
      </c>
      <c r="J16" s="1"/>
    </row>
    <row r="17" spans="1:10" s="51" customFormat="1" ht="19.5" x14ac:dyDescent="0.3">
      <c r="A17" s="57"/>
      <c r="B17" s="58" t="s">
        <v>28</v>
      </c>
      <c r="C17" s="49" t="s">
        <v>29</v>
      </c>
      <c r="D17" s="6" t="s">
        <v>27</v>
      </c>
      <c r="E17" s="7">
        <v>6</v>
      </c>
      <c r="F17" s="54">
        <v>2.6</v>
      </c>
      <c r="G17" s="54">
        <v>1</v>
      </c>
      <c r="H17" s="54">
        <v>12.8</v>
      </c>
      <c r="I17" s="68">
        <v>77.7</v>
      </c>
      <c r="J17" s="13"/>
    </row>
    <row r="18" spans="1:10" s="51" customFormat="1" ht="20.25" thickBot="1" x14ac:dyDescent="0.35">
      <c r="A18" s="47"/>
      <c r="B18" s="59"/>
      <c r="C18" s="50"/>
      <c r="D18" s="10"/>
      <c r="E18" s="14"/>
      <c r="F18" s="11"/>
      <c r="G18" s="11"/>
      <c r="H18" s="11"/>
      <c r="I18" s="12"/>
      <c r="J18" s="1"/>
    </row>
    <row r="19" spans="1:10" s="51" customFormat="1" ht="20.25" thickBot="1" x14ac:dyDescent="0.35">
      <c r="A19" s="55" t="s">
        <v>21</v>
      </c>
      <c r="B19" s="56"/>
      <c r="C19" s="41"/>
      <c r="D19" s="42"/>
      <c r="E19" s="22">
        <f>SUM(E11:E18)</f>
        <v>223.2</v>
      </c>
      <c r="F19" s="43">
        <f>SUM(F11:F18)</f>
        <v>27.13</v>
      </c>
      <c r="G19" s="43">
        <f>SUM(G11:G18)</f>
        <v>29.590000000000003</v>
      </c>
      <c r="H19" s="43">
        <f>SUM(H11:H18)</f>
        <v>116.66</v>
      </c>
      <c r="I19" s="44">
        <f>SUM(I11:I18)</f>
        <v>840.4</v>
      </c>
      <c r="J19" s="1"/>
    </row>
    <row r="20" spans="1:10" s="51" customFormat="1" ht="19.5" x14ac:dyDescent="0.3">
      <c r="A20" s="46" t="s">
        <v>30</v>
      </c>
      <c r="B20" s="53" t="s">
        <v>18</v>
      </c>
      <c r="C20" s="49" t="s">
        <v>37</v>
      </c>
      <c r="D20" s="6" t="s">
        <v>36</v>
      </c>
      <c r="E20" s="7">
        <v>37.5</v>
      </c>
      <c r="F20" s="8">
        <v>1.4</v>
      </c>
      <c r="G20" s="8">
        <v>0.2</v>
      </c>
      <c r="H20" s="8">
        <v>26.4</v>
      </c>
      <c r="I20" s="9">
        <v>120</v>
      </c>
      <c r="J20" s="13"/>
    </row>
    <row r="21" spans="1:10" s="51" customFormat="1" ht="19.5" x14ac:dyDescent="0.3">
      <c r="A21" s="60"/>
      <c r="B21" s="61" t="s">
        <v>45</v>
      </c>
      <c r="C21" s="49" t="s">
        <v>65</v>
      </c>
      <c r="D21" s="6" t="s">
        <v>47</v>
      </c>
      <c r="E21" s="7">
        <v>68.7</v>
      </c>
      <c r="F21" s="8">
        <f>4.8/7*9</f>
        <v>6.1714285714285717</v>
      </c>
      <c r="G21" s="8">
        <f>15.8/7*9</f>
        <v>20.314285714285713</v>
      </c>
      <c r="H21" s="8">
        <f>45.8/7*9</f>
        <v>58.885714285714286</v>
      </c>
      <c r="I21" s="9">
        <v>322</v>
      </c>
      <c r="J21" s="1"/>
    </row>
    <row r="22" spans="1:10" s="51" customFormat="1" ht="20.25" thickBot="1" x14ac:dyDescent="0.35">
      <c r="A22" s="47"/>
      <c r="B22" s="73"/>
      <c r="C22" s="50"/>
      <c r="D22" s="10"/>
      <c r="E22" s="14"/>
      <c r="F22" s="11"/>
      <c r="G22" s="11"/>
      <c r="H22" s="11"/>
      <c r="I22" s="12"/>
      <c r="J22" s="1"/>
    </row>
    <row r="23" spans="1:10" s="51" customFormat="1" ht="20.25" thickBot="1" x14ac:dyDescent="0.35">
      <c r="A23" s="55" t="s">
        <v>21</v>
      </c>
      <c r="B23" s="56"/>
      <c r="C23" s="41"/>
      <c r="D23" s="42"/>
      <c r="E23" s="22">
        <f>SUM(E20:E22)</f>
        <v>106.2</v>
      </c>
      <c r="F23" s="43">
        <f>SUM(F20:F22)</f>
        <v>7.5714285714285712</v>
      </c>
      <c r="G23" s="43">
        <f>SUM(G20:G22)</f>
        <v>20.514285714285712</v>
      </c>
      <c r="H23" s="43">
        <f>SUM(H20:H22)</f>
        <v>85.285714285714278</v>
      </c>
      <c r="I23" s="44">
        <f>SUM(I20:I22)</f>
        <v>442</v>
      </c>
      <c r="J23" s="1"/>
    </row>
    <row r="24" spans="1:10" s="51" customFormat="1" ht="18.75" x14ac:dyDescent="0.3">
      <c r="A24" s="45"/>
      <c r="B24" s="45"/>
      <c r="C24" s="69"/>
      <c r="D24" s="69"/>
      <c r="E24" s="69"/>
      <c r="F24" s="69"/>
      <c r="G24" s="69"/>
      <c r="H24" s="69"/>
      <c r="I24" s="69"/>
      <c r="J24" s="1"/>
    </row>
    <row r="25" spans="1:10" s="51" customFormat="1" ht="19.5" x14ac:dyDescent="0.3">
      <c r="A25" s="45"/>
      <c r="B25" s="45"/>
      <c r="C25" s="31"/>
      <c r="D25" s="32"/>
      <c r="E25" s="33"/>
      <c r="F25" s="34"/>
      <c r="G25" s="34"/>
      <c r="H25" s="34"/>
      <c r="I25" s="34"/>
      <c r="J25" s="1"/>
    </row>
    <row r="26" spans="1:10" s="51" customFormat="1" ht="18.75" x14ac:dyDescent="0.3">
      <c r="A26" s="1"/>
      <c r="B26" s="1"/>
      <c r="C26" s="15" t="s">
        <v>31</v>
      </c>
      <c r="D26" s="16"/>
      <c r="E26" s="17" t="s">
        <v>32</v>
      </c>
      <c r="F26" s="18"/>
      <c r="G26" s="52"/>
      <c r="H26" s="1"/>
      <c r="I26" s="1"/>
      <c r="J26" s="1"/>
    </row>
    <row r="27" spans="1:10" s="51" customFormat="1" ht="18.75" x14ac:dyDescent="0.3">
      <c r="A27" s="1"/>
      <c r="B27" s="1"/>
      <c r="C27" s="15"/>
      <c r="D27" s="16"/>
      <c r="E27" s="17"/>
      <c r="F27" s="18"/>
      <c r="G27" s="1"/>
      <c r="H27" s="1"/>
      <c r="I27" s="1"/>
      <c r="J27" s="1"/>
    </row>
    <row r="28" spans="1:10" s="51" customFormat="1" ht="18.75" x14ac:dyDescent="0.3">
      <c r="A28" s="1"/>
      <c r="B28" s="1"/>
      <c r="C28" s="19" t="s">
        <v>33</v>
      </c>
      <c r="D28" s="20"/>
      <c r="E28" s="25" t="s">
        <v>34</v>
      </c>
      <c r="F28" s="18"/>
      <c r="G28" s="1"/>
      <c r="H28" s="1"/>
      <c r="I28" s="1"/>
      <c r="J28" s="1"/>
    </row>
    <row r="29" spans="1:10" x14ac:dyDescent="0.25">
      <c r="A29" s="26"/>
      <c r="B29" s="28"/>
      <c r="C29" s="29"/>
      <c r="D29" s="30"/>
      <c r="E29" s="27"/>
      <c r="F29" s="27"/>
      <c r="G29" s="27"/>
      <c r="H29" s="27"/>
      <c r="I29" s="27"/>
      <c r="J29" s="23"/>
    </row>
    <row r="30" spans="1:10" x14ac:dyDescent="0.25">
      <c r="A30" s="26"/>
      <c r="B30" s="28"/>
      <c r="C30" s="29"/>
      <c r="D30" s="30"/>
      <c r="E30" s="27"/>
      <c r="F30" s="27"/>
      <c r="G30" s="27"/>
      <c r="H30" s="27"/>
      <c r="I30" s="27"/>
      <c r="J30" s="23"/>
    </row>
    <row r="31" spans="1:10" x14ac:dyDescent="0.25">
      <c r="A31" s="24"/>
      <c r="B31" s="28"/>
      <c r="C31" s="29"/>
      <c r="D31" s="30"/>
      <c r="E31" s="24"/>
      <c r="F31" s="24"/>
      <c r="G31" s="24"/>
      <c r="H31" s="24"/>
      <c r="I31" s="24"/>
      <c r="J31" s="23"/>
    </row>
    <row r="32" spans="1:10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3"/>
    </row>
    <row r="33" spans="1:10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</row>
    <row r="34" spans="1:10" x14ac:dyDescent="0.25">
      <c r="A34" s="23"/>
      <c r="B34" s="23"/>
      <c r="C34" s="23"/>
      <c r="D34" s="23"/>
      <c r="E34" s="23"/>
      <c r="F34" s="23"/>
      <c r="G34" s="23"/>
      <c r="H34" s="23"/>
      <c r="I34" s="23"/>
      <c r="J34" s="23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2022-01-11T19:39:17Z</dcterms:modified>
</cp:coreProperties>
</file>