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 activeTab="1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E23" i="21"/>
  <c r="I21" i="21"/>
  <c r="I23" i="21" s="1"/>
  <c r="H21" i="21"/>
  <c r="H23" i="21" s="1"/>
  <c r="G21" i="21"/>
  <c r="G23" i="21" s="1"/>
  <c r="F21" i="21"/>
  <c r="G19" i="21"/>
  <c r="I16" i="21"/>
  <c r="H16" i="21"/>
  <c r="G16" i="21"/>
  <c r="F16" i="21"/>
  <c r="I14" i="21"/>
  <c r="H14" i="21"/>
  <c r="G14" i="21"/>
  <c r="F14" i="21"/>
  <c r="I13" i="21"/>
  <c r="I19" i="21" s="1"/>
  <c r="H13" i="21"/>
  <c r="H19" i="21" s="1"/>
  <c r="G13" i="21"/>
  <c r="F13" i="21"/>
  <c r="F19" i="21" s="1"/>
  <c r="E13" i="21"/>
  <c r="E19" i="21" s="1"/>
  <c r="I10" i="21"/>
  <c r="E10" i="21"/>
  <c r="I4" i="21"/>
  <c r="H4" i="21"/>
  <c r="H10" i="21" s="1"/>
  <c r="G4" i="21"/>
  <c r="G10" i="21" s="1"/>
  <c r="F4" i="21"/>
  <c r="F10" i="21" s="1"/>
  <c r="E4" i="21"/>
  <c r="I23" i="22"/>
  <c r="H23" i="22"/>
  <c r="G23" i="22"/>
  <c r="F23" i="22"/>
  <c r="E23" i="22"/>
  <c r="G19" i="22"/>
  <c r="I16" i="22"/>
  <c r="I19" i="22" s="1"/>
  <c r="H16" i="22"/>
  <c r="H19" i="22" s="1"/>
  <c r="G16" i="22"/>
  <c r="F16" i="22"/>
  <c r="F19" i="22" s="1"/>
  <c r="E13" i="22"/>
  <c r="E19" i="22" s="1"/>
  <c r="I10" i="22"/>
  <c r="H10" i="22"/>
  <c r="G10" i="22"/>
  <c r="F10" i="22"/>
  <c r="E10" i="22"/>
  <c r="E4" i="22"/>
  <c r="I1" i="21" l="1"/>
</calcChain>
</file>

<file path=xl/sharedStrings.xml><?xml version="1.0" encoding="utf-8"?>
<sst xmlns="http://schemas.openxmlformats.org/spreadsheetml/2006/main" count="132" uniqueCount="64">
  <si>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</si>
  <si>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</si>
  <si>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</si>
  <si>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</si>
  <si>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</si>
  <si>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</si>
  <si>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</si>
  <si>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</si>
  <si>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</si>
  <si>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</si>
  <si>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</si>
  <si>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</si>
  <si>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</si>
  <si>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</si>
  <si>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</si>
  <si>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</si>
  <si>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</si>
  <si>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</si>
  <si>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</si>
  <si>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</si>
  <si>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</si>
  <si>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</si>
  <si>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</si>
  <si>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</si>
  <si>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</si>
  <si>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</si>
  <si>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</si>
  <si>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</si>
  <si>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</si>
  <si>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</si>
  <si>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</si>
  <si>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</si>
  <si>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</si>
  <si>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</si>
  <si>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</si>
  <si>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хлеб</t>
  </si>
  <si>
    <t>1 шт</t>
  </si>
  <si>
    <t>Сок 0,2</t>
  </si>
  <si>
    <t>Компот из сухофруктов</t>
  </si>
  <si>
    <t>сыр</t>
  </si>
  <si>
    <t>1/10</t>
  </si>
  <si>
    <t>Сыр</t>
  </si>
  <si>
    <t>гарнир</t>
  </si>
  <si>
    <t>1/150</t>
  </si>
  <si>
    <t>220/10</t>
  </si>
  <si>
    <t>1/70</t>
  </si>
  <si>
    <t>1/90</t>
  </si>
  <si>
    <t>250/15</t>
  </si>
  <si>
    <t>1/180</t>
  </si>
  <si>
    <t>Каша молочная рисовая</t>
  </si>
  <si>
    <t>Каша молочная рисовая с м/сл</t>
  </si>
  <si>
    <t>Кофейный напиток</t>
  </si>
  <si>
    <t>масло</t>
  </si>
  <si>
    <t>Масло сливочное</t>
  </si>
  <si>
    <t>Салат</t>
  </si>
  <si>
    <t>Салат Похудейка</t>
  </si>
  <si>
    <t>1/100</t>
  </si>
  <si>
    <t>Суп гороховый с сухариками</t>
  </si>
  <si>
    <t>Гуляш мясной из говядины</t>
  </si>
  <si>
    <t>50/50</t>
  </si>
  <si>
    <t>60/60</t>
  </si>
  <si>
    <t>Макаронные изделия отварные</t>
  </si>
  <si>
    <t>Печенье</t>
  </si>
  <si>
    <t>Шоколадное печенье в обсыпке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</si>
</sst>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75" fillId="0" borderId="0"/>
    <xf numFmtId="0" fontId="79" fillId="0" borderId="0"/>
    <xf numFmtId="0" fontId="81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76" fillId="0" borderId="0" xfId="0" applyFont="1" applyFill="1"/>
    <xf numFmtId="0" fontId="76" fillId="0" borderId="4" xfId="0" applyFont="1" applyFill="1" applyBorder="1"/>
    <xf numFmtId="14" fontId="76" fillId="0" borderId="4" xfId="0" applyNumberFormat="1" applyFont="1" applyFill="1" applyBorder="1" applyAlignment="1" applyProtection="1">
      <alignment vertical="center"/>
      <protection locked="0"/>
    </xf>
    <xf numFmtId="0" fontId="76" fillId="0" borderId="0" xfId="0" applyFont="1" applyFill="1" applyAlignment="1">
      <alignment vertical="center"/>
    </xf>
    <xf numFmtId="4" fontId="78" fillId="0" borderId="5" xfId="1" applyNumberFormat="1" applyFont="1" applyFill="1" applyBorder="1" applyAlignment="1">
      <alignment horizontal="center" vertical="center" wrapText="1"/>
    </xf>
    <xf numFmtId="49" fontId="77" fillId="0" borderId="4" xfId="1" applyNumberFormat="1" applyFont="1" applyFill="1" applyBorder="1" applyAlignment="1">
      <alignment horizontal="center" vertical="center" wrapText="1"/>
    </xf>
    <xf numFmtId="4" fontId="78" fillId="0" borderId="4" xfId="1" applyNumberFormat="1" applyFont="1" applyFill="1" applyBorder="1" applyAlignment="1">
      <alignment horizontal="center" vertical="center" wrapText="1"/>
    </xf>
    <xf numFmtId="4" fontId="77" fillId="0" borderId="4" xfId="1" applyNumberFormat="1" applyFont="1" applyFill="1" applyBorder="1" applyAlignment="1">
      <alignment horizontal="center" vertical="center" wrapText="1"/>
    </xf>
    <xf numFmtId="4" fontId="77" fillId="0" borderId="7" xfId="1" applyNumberFormat="1" applyFont="1" applyFill="1" applyBorder="1" applyAlignment="1">
      <alignment horizontal="center" vertical="center" wrapText="1"/>
    </xf>
    <xf numFmtId="49" fontId="77" fillId="0" borderId="8" xfId="1" applyNumberFormat="1" applyFont="1" applyFill="1" applyBorder="1" applyAlignment="1">
      <alignment horizontal="center" vertical="center" wrapText="1"/>
    </xf>
    <xf numFmtId="4" fontId="77" fillId="0" borderId="8" xfId="1" applyNumberFormat="1" applyFont="1" applyFill="1" applyBorder="1" applyAlignment="1">
      <alignment horizontal="center" vertical="center" wrapText="1"/>
    </xf>
    <xf numFmtId="4" fontId="77" fillId="0" borderId="9" xfId="1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4" fontId="78" fillId="0" borderId="8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80" fillId="0" borderId="0" xfId="3" applyNumberFormat="1" applyFont="1" applyBorder="1" applyAlignment="1">
      <alignment horizontal="right" vertical="center"/>
    </xf>
    <xf numFmtId="0" fontId="80" fillId="0" borderId="0" xfId="3" applyNumberFormat="1" applyFont="1" applyBorder="1" applyAlignment="1">
      <alignment horizontal="center" vertical="center"/>
    </xf>
    <xf numFmtId="0" fontId="80" fillId="0" borderId="0" xfId="3" applyNumberFormat="1" applyFont="1" applyBorder="1" applyAlignment="1">
      <alignment vertical="center"/>
    </xf>
    <xf numFmtId="0" fontId="80" fillId="0" borderId="0" xfId="3" applyNumberFormat="1" applyFont="1" applyFill="1" applyBorder="1" applyAlignment="1">
      <alignment vertical="center"/>
    </xf>
    <xf numFmtId="0" fontId="80" fillId="0" borderId="0" xfId="3" applyNumberFormat="1" applyFont="1" applyFill="1" applyBorder="1" applyAlignment="1">
      <alignment horizontal="right" vertical="center"/>
    </xf>
    <xf numFmtId="0" fontId="80" fillId="0" borderId="0" xfId="3" applyNumberFormat="1" applyFont="1" applyFill="1" applyBorder="1" applyAlignment="1">
      <alignment horizontal="center" vertical="center"/>
    </xf>
    <xf numFmtId="4" fontId="78" fillId="0" borderId="18" xfId="1" applyNumberFormat="1" applyFont="1" applyFill="1" applyBorder="1" applyAlignment="1">
      <alignment horizontal="center" vertical="center" wrapText="1"/>
    </xf>
    <xf numFmtId="4" fontId="78" fillId="0" borderId="10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82" fillId="0" borderId="0" xfId="0" applyFont="1"/>
    <xf numFmtId="0" fontId="82" fillId="0" borderId="0" xfId="0" applyFont="1" applyBorder="1"/>
    <xf numFmtId="0" fontId="80" fillId="0" borderId="0" xfId="21" applyNumberFormat="1" applyFont="1" applyFill="1" applyBorder="1" applyAlignment="1" applyProtection="1">
      <alignment vertical="center"/>
    </xf>
    <xf numFmtId="0" fontId="83" fillId="0" borderId="0" xfId="21" applyNumberFormat="1" applyFont="1" applyBorder="1" applyAlignment="1" applyProtection="1"/>
    <xf numFmtId="2" fontId="84" fillId="0" borderId="0" xfId="21" applyNumberFormat="1" applyFont="1" applyFill="1" applyBorder="1" applyAlignment="1" applyProtection="1">
      <alignment horizontal="center"/>
    </xf>
    <xf numFmtId="0" fontId="83" fillId="0" borderId="0" xfId="21" applyNumberFormat="1" applyFont="1" applyBorder="1" applyAlignment="1" applyProtection="1">
      <alignment horizontal="right" vertical="center"/>
    </xf>
    <xf numFmtId="0" fontId="83" fillId="0" borderId="0" xfId="21" applyNumberFormat="1" applyFont="1" applyBorder="1" applyAlignment="1" applyProtection="1">
      <alignment vertical="center"/>
    </xf>
    <xf numFmtId="0" fontId="83" fillId="0" borderId="0" xfId="21" applyNumberFormat="1" applyFont="1" applyFill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center" vertical="center" wrapText="1"/>
      <protection locked="0"/>
    </xf>
    <xf numFmtId="1" fontId="76" fillId="0" borderId="0" xfId="0" applyNumberFormat="1" applyFont="1" applyFill="1" applyBorder="1" applyAlignment="1" applyProtection="1">
      <alignment horizontal="center" vertical="center"/>
      <protection locked="0"/>
    </xf>
    <xf numFmtId="4" fontId="78" fillId="0" borderId="0" xfId="1" applyNumberFormat="1" applyFont="1" applyFill="1" applyBorder="1" applyAlignment="1">
      <alignment horizontal="center" vertical="center" wrapText="1"/>
    </xf>
    <xf numFmtId="2" fontId="76" fillId="0" borderId="0" xfId="0" applyNumberFormat="1" applyFont="1" applyFill="1" applyBorder="1" applyAlignment="1" applyProtection="1">
      <alignment horizontal="center" vertical="center"/>
      <protection locked="0"/>
    </xf>
    <xf numFmtId="0" fontId="77" fillId="0" borderId="15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77" fillId="0" borderId="18" xfId="0" applyFont="1" applyFill="1" applyBorder="1" applyAlignment="1" applyProtection="1">
      <alignment horizontal="center" vertical="center" wrapText="1"/>
      <protection locked="0"/>
    </xf>
    <xf numFmtId="49" fontId="77" fillId="0" borderId="18" xfId="0" applyNumberFormat="1" applyFont="1" applyFill="1" applyBorder="1" applyAlignment="1" applyProtection="1">
      <alignment horizontal="center" vertical="center"/>
      <protection locked="0"/>
    </xf>
    <xf numFmtId="2" fontId="77" fillId="0" borderId="18" xfId="0" applyNumberFormat="1" applyFont="1" applyFill="1" applyBorder="1" applyAlignment="1" applyProtection="1">
      <alignment horizontal="center" vertical="center"/>
      <protection locked="0"/>
    </xf>
    <xf numFmtId="2" fontId="77" fillId="0" borderId="19" xfId="0" applyNumberFormat="1" applyFont="1" applyFill="1" applyBorder="1" applyAlignment="1" applyProtection="1">
      <alignment horizontal="center" vertical="center"/>
      <protection locked="0"/>
    </xf>
    <xf numFmtId="0" fontId="77" fillId="0" borderId="10" xfId="0" applyFont="1" applyFill="1" applyBorder="1" applyAlignment="1" applyProtection="1">
      <alignment horizontal="center" vertical="center" wrapText="1"/>
      <protection locked="0"/>
    </xf>
    <xf numFmtId="49" fontId="77" fillId="0" borderId="10" xfId="0" applyNumberFormat="1" applyFont="1" applyFill="1" applyBorder="1" applyAlignment="1" applyProtection="1">
      <alignment horizontal="center" vertical="center"/>
      <protection locked="0"/>
    </xf>
    <xf numFmtId="2" fontId="77" fillId="0" borderId="10" xfId="0" applyNumberFormat="1" applyFont="1" applyFill="1" applyBorder="1" applyAlignment="1" applyProtection="1">
      <alignment horizontal="center" vertical="center"/>
      <protection locked="0"/>
    </xf>
    <xf numFmtId="2" fontId="77" fillId="0" borderId="11" xfId="0" applyNumberFormat="1" applyFont="1" applyFill="1" applyBorder="1" applyAlignment="1" applyProtection="1">
      <alignment horizontal="center" vertical="center"/>
      <protection locked="0"/>
    </xf>
    <xf numFmtId="0" fontId="77" fillId="0" borderId="0" xfId="0" applyFont="1" applyFill="1" applyBorder="1" applyAlignment="1">
      <alignment vertical="center"/>
    </xf>
    <xf numFmtId="0" fontId="77" fillId="0" borderId="12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77" fillId="0" borderId="8" xfId="0" applyFont="1" applyFill="1" applyBorder="1" applyAlignment="1" applyProtection="1">
      <alignment horizontal="center" vertical="center"/>
      <protection locked="0"/>
    </xf>
    <xf numFmtId="0" fontId="77" fillId="0" borderId="4" xfId="1" applyFont="1" applyFill="1" applyBorder="1" applyAlignment="1">
      <alignment horizontal="center" vertical="center" wrapText="1"/>
    </xf>
    <xf numFmtId="0" fontId="77" fillId="0" borderId="8" xfId="1" applyFont="1" applyFill="1" applyBorder="1" applyAlignment="1">
      <alignment horizontal="center" vertical="center" wrapText="1"/>
    </xf>
    <xf numFmtId="0" fontId="76" fillId="0" borderId="0" xfId="0" applyFont="1"/>
    <xf numFmtId="4" fontId="76" fillId="0" borderId="0" xfId="0" applyNumberFormat="1" applyFont="1" applyFill="1"/>
    <xf numFmtId="0" fontId="77" fillId="0" borderId="4" xfId="0" applyFont="1" applyFill="1" applyBorder="1" applyAlignment="1" applyProtection="1">
      <alignment horizontal="center"/>
      <protection locked="0"/>
    </xf>
    <xf numFmtId="4" fontId="77" fillId="0" borderId="4" xfId="1" applyNumberFormat="1" applyFont="1" applyBorder="1" applyAlignment="1">
      <alignment horizontal="center" vertical="center" wrapText="1"/>
    </xf>
    <xf numFmtId="0" fontId="77" fillId="0" borderId="20" xfId="0" applyFont="1" applyFill="1" applyBorder="1" applyAlignment="1">
      <alignment vertical="center"/>
    </xf>
    <xf numFmtId="0" fontId="77" fillId="0" borderId="21" xfId="0" applyFont="1" applyFill="1" applyBorder="1" applyAlignment="1">
      <alignment vertical="center"/>
    </xf>
    <xf numFmtId="0" fontId="77" fillId="0" borderId="13" xfId="0" applyFont="1" applyFill="1" applyBorder="1" applyAlignment="1">
      <alignment horizontal="center" vertical="center"/>
    </xf>
    <xf numFmtId="0" fontId="77" fillId="0" borderId="4" xfId="0" applyFont="1" applyFill="1" applyBorder="1" applyAlignment="1">
      <alignment horizontal="center" vertical="center"/>
    </xf>
    <xf numFmtId="0" fontId="77" fillId="0" borderId="8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center"/>
    </xf>
    <xf numFmtId="0" fontId="77" fillId="0" borderId="4" xfId="0" applyFont="1" applyFill="1" applyBorder="1" applyAlignment="1">
      <alignment horizontal="center"/>
    </xf>
    <xf numFmtId="0" fontId="77" fillId="0" borderId="8" xfId="0" applyFont="1" applyFill="1" applyBorder="1" applyAlignment="1" applyProtection="1">
      <alignment horizontal="center"/>
      <protection locked="0"/>
    </xf>
    <xf numFmtId="0" fontId="77" fillId="0" borderId="5" xfId="1" applyFont="1" applyFill="1" applyBorder="1" applyAlignment="1">
      <alignment horizontal="center" vertical="center" wrapText="1"/>
    </xf>
    <xf numFmtId="49" fontId="77" fillId="0" borderId="5" xfId="1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77" fillId="0" borderId="5" xfId="0" applyFont="1" applyFill="1" applyBorder="1" applyAlignment="1">
      <alignment horizontal="center" vertical="center"/>
    </xf>
    <xf numFmtId="4" fontId="77" fillId="0" borderId="1" xfId="1" applyNumberFormat="1" applyFont="1" applyBorder="1" applyAlignment="1">
      <alignment horizontal="center" vertical="center" wrapText="1"/>
    </xf>
    <xf numFmtId="4" fontId="77" fillId="0" borderId="5" xfId="1" applyNumberFormat="1" applyFont="1" applyFill="1" applyBorder="1" applyAlignment="1">
      <alignment horizontal="center" vertical="center" wrapText="1"/>
    </xf>
    <xf numFmtId="4" fontId="77" fillId="0" borderId="6" xfId="1" applyNumberFormat="1" applyFont="1" applyFill="1" applyBorder="1" applyAlignment="1">
      <alignment horizontal="center" vertical="center" wrapText="1"/>
    </xf>
    <xf numFmtId="2" fontId="76" fillId="0" borderId="1" xfId="0" applyNumberFormat="1" applyFont="1" applyFill="1" applyBorder="1" applyAlignment="1" applyProtection="1">
      <alignment horizontal="center"/>
      <protection locked="0"/>
    </xf>
    <xf numFmtId="2" fontId="76" fillId="0" borderId="2" xfId="0" applyNumberFormat="1" applyFont="1" applyFill="1" applyBorder="1" applyAlignment="1" applyProtection="1">
      <alignment horizontal="center"/>
      <protection locked="0"/>
    </xf>
    <xf numFmtId="2" fontId="76" fillId="0" borderId="3" xfId="0" applyNumberFormat="1" applyFont="1" applyFill="1" applyBorder="1" applyAlignment="1" applyProtection="1">
      <alignment horizontal="center"/>
      <protection locked="0"/>
    </xf>
  </cellXfs>
  <cellStyles count="78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17" xfId="70"/>
    <cellStyle name="Обычный 2 4 3 2 2 18" xfId="71"/>
    <cellStyle name="Обычный 2 4 3 2 2 19" xfId="69"/>
    <cellStyle name="Обычный 2 4 3 2 2 2" xfId="53"/>
    <cellStyle name="Обычный 2 4 3 2 2 20" xfId="73"/>
    <cellStyle name="Обычный 2 4 3 2 2 21" xfId="72"/>
    <cellStyle name="Обычный 2 4 3 2 2 22" xfId="76"/>
    <cellStyle name="Обычный 2 4 3 2 2 22 2" xfId="74"/>
    <cellStyle name="Обычный 2 4 3 2 2 23" xfId="75"/>
    <cellStyle name="Обычный 2 4 3 2 2 24" xfId="77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zoomScale="90" zoomScaleNormal="90" workbookViewId="0">
      <selection activeCell="I2" sqref="I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73" t="s">
        <v>5</v>
      </c>
      <c r="C1" s="74"/>
      <c r="D1" s="74"/>
      <c r="E1" s="75"/>
      <c r="F1" s="1" t="s">
        <v>1</v>
      </c>
      <c r="G1" s="2" t="s">
        <v>2</v>
      </c>
      <c r="H1" s="1" t="s">
        <v>3</v>
      </c>
      <c r="I1" s="3">
        <v>44571</v>
      </c>
    </row>
    <row r="2" spans="1:9" s="54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54" customFormat="1" ht="19.5" thickBot="1" x14ac:dyDescent="0.35">
      <c r="A3" s="37" t="s">
        <v>6</v>
      </c>
      <c r="B3" s="38" t="s">
        <v>7</v>
      </c>
      <c r="C3" s="38" t="s">
        <v>8</v>
      </c>
      <c r="D3" s="38" t="s">
        <v>9</v>
      </c>
      <c r="E3" s="38" t="s">
        <v>10</v>
      </c>
      <c r="F3" s="38" t="s">
        <v>11</v>
      </c>
      <c r="G3" s="38" t="s">
        <v>12</v>
      </c>
      <c r="H3" s="38" t="s">
        <v>13</v>
      </c>
      <c r="I3" s="39" t="s">
        <v>14</v>
      </c>
    </row>
    <row r="4" spans="1:9" s="54" customFormat="1" ht="19.5" x14ac:dyDescent="0.3">
      <c r="A4" s="49" t="s">
        <v>15</v>
      </c>
      <c r="B4" s="69" t="s">
        <v>16</v>
      </c>
      <c r="C4" s="66" t="s">
        <v>49</v>
      </c>
      <c r="D4" s="67" t="s">
        <v>17</v>
      </c>
      <c r="E4" s="5">
        <f>42.65-0.53-7.93</f>
        <v>34.19</v>
      </c>
      <c r="F4" s="71">
        <v>6</v>
      </c>
      <c r="G4" s="71">
        <v>6</v>
      </c>
      <c r="H4" s="71">
        <v>32</v>
      </c>
      <c r="I4" s="72">
        <v>194</v>
      </c>
    </row>
    <row r="5" spans="1:9" s="54" customFormat="1" ht="19.5" x14ac:dyDescent="0.3">
      <c r="A5" s="60"/>
      <c r="B5" s="61" t="s">
        <v>18</v>
      </c>
      <c r="C5" s="52" t="s">
        <v>51</v>
      </c>
      <c r="D5" s="6" t="s">
        <v>17</v>
      </c>
      <c r="E5" s="7">
        <v>35</v>
      </c>
      <c r="F5" s="8">
        <v>12</v>
      </c>
      <c r="G5" s="8">
        <v>5</v>
      </c>
      <c r="H5" s="8">
        <v>15.6</v>
      </c>
      <c r="I5" s="9">
        <v>172</v>
      </c>
    </row>
    <row r="6" spans="1:9" s="54" customFormat="1" ht="19.5" x14ac:dyDescent="0.3">
      <c r="A6" s="60"/>
      <c r="B6" s="61" t="s">
        <v>35</v>
      </c>
      <c r="C6" s="52" t="s">
        <v>19</v>
      </c>
      <c r="D6" s="6" t="s">
        <v>20</v>
      </c>
      <c r="E6" s="7">
        <v>10.08</v>
      </c>
      <c r="F6" s="8">
        <v>2.2999999999999998</v>
      </c>
      <c r="G6" s="8">
        <v>0.9</v>
      </c>
      <c r="H6" s="8">
        <v>15.4</v>
      </c>
      <c r="I6" s="9">
        <v>78.599999999999994</v>
      </c>
    </row>
    <row r="7" spans="1:9" s="54" customFormat="1" ht="19.5" x14ac:dyDescent="0.3">
      <c r="A7" s="60"/>
      <c r="B7" s="61" t="s">
        <v>39</v>
      </c>
      <c r="C7" s="52" t="s">
        <v>41</v>
      </c>
      <c r="D7" s="6" t="s">
        <v>40</v>
      </c>
      <c r="E7" s="7">
        <v>13</v>
      </c>
      <c r="F7" s="8">
        <v>2.2999999999999998</v>
      </c>
      <c r="G7" s="8">
        <v>2.9</v>
      </c>
      <c r="H7" s="8">
        <v>0</v>
      </c>
      <c r="I7" s="9">
        <v>36.4</v>
      </c>
    </row>
    <row r="8" spans="1:9" s="54" customFormat="1" ht="19.5" x14ac:dyDescent="0.3">
      <c r="A8" s="60"/>
      <c r="B8" s="64" t="s">
        <v>52</v>
      </c>
      <c r="C8" s="52" t="s">
        <v>53</v>
      </c>
      <c r="D8" s="6" t="s">
        <v>40</v>
      </c>
      <c r="E8" s="7">
        <v>15</v>
      </c>
      <c r="F8" s="8">
        <v>0.1</v>
      </c>
      <c r="G8" s="8">
        <v>7.3</v>
      </c>
      <c r="H8" s="8">
        <v>0.1</v>
      </c>
      <c r="I8" s="9">
        <v>66.099999999999994</v>
      </c>
    </row>
    <row r="9" spans="1:9" s="54" customFormat="1" ht="20.25" thickBot="1" x14ac:dyDescent="0.35">
      <c r="A9" s="50"/>
      <c r="B9" s="65"/>
      <c r="C9" s="53"/>
      <c r="D9" s="10"/>
      <c r="E9" s="14"/>
      <c r="F9" s="11"/>
      <c r="G9" s="11"/>
      <c r="H9" s="11"/>
      <c r="I9" s="12"/>
    </row>
    <row r="10" spans="1:9" s="54" customFormat="1" ht="20.25" thickBot="1" x14ac:dyDescent="0.35">
      <c r="A10" s="58" t="s">
        <v>21</v>
      </c>
      <c r="B10" s="59"/>
      <c r="C10" s="40"/>
      <c r="D10" s="41"/>
      <c r="E10" s="22">
        <f>SUM(E4:E9)</f>
        <v>107.27</v>
      </c>
      <c r="F10" s="42">
        <f>SUM(F4:F9)</f>
        <v>22.700000000000003</v>
      </c>
      <c r="G10" s="42">
        <f t="shared" ref="G10:I10" si="0">SUM(G4:G9)</f>
        <v>22.1</v>
      </c>
      <c r="H10" s="42">
        <f t="shared" si="0"/>
        <v>63.1</v>
      </c>
      <c r="I10" s="43">
        <f t="shared" si="0"/>
        <v>547.1</v>
      </c>
    </row>
    <row r="11" spans="1:9" s="54" customFormat="1" ht="19.5" x14ac:dyDescent="0.3">
      <c r="A11" s="49" t="s">
        <v>22</v>
      </c>
      <c r="B11" s="69" t="s">
        <v>54</v>
      </c>
      <c r="C11" s="66" t="s">
        <v>55</v>
      </c>
      <c r="D11" s="67" t="s">
        <v>56</v>
      </c>
      <c r="E11" s="5">
        <v>25</v>
      </c>
      <c r="F11" s="71">
        <v>5.5</v>
      </c>
      <c r="G11" s="71">
        <v>1</v>
      </c>
      <c r="H11" s="71">
        <v>9.4</v>
      </c>
      <c r="I11" s="72">
        <v>69.400000000000006</v>
      </c>
    </row>
    <row r="12" spans="1:9" s="54" customFormat="1" ht="19.5" x14ac:dyDescent="0.3">
      <c r="A12" s="63"/>
      <c r="B12" s="64" t="s">
        <v>23</v>
      </c>
      <c r="C12" s="52" t="s">
        <v>57</v>
      </c>
      <c r="D12" s="6" t="s">
        <v>47</v>
      </c>
      <c r="E12" s="7">
        <v>70</v>
      </c>
      <c r="F12" s="8">
        <v>8</v>
      </c>
      <c r="G12" s="8">
        <v>2.8</v>
      </c>
      <c r="H12" s="8">
        <v>25</v>
      </c>
      <c r="I12" s="9">
        <v>152.5</v>
      </c>
    </row>
    <row r="13" spans="1:9" s="54" customFormat="1" ht="19.5" x14ac:dyDescent="0.3">
      <c r="A13" s="63"/>
      <c r="B13" s="64" t="s">
        <v>24</v>
      </c>
      <c r="C13" s="52" t="s">
        <v>58</v>
      </c>
      <c r="D13" s="6" t="s">
        <v>59</v>
      </c>
      <c r="E13" s="7">
        <f>69.6-7.5-7.73</f>
        <v>54.36999999999999</v>
      </c>
      <c r="F13" s="57">
        <v>24.9</v>
      </c>
      <c r="G13" s="57">
        <v>22</v>
      </c>
      <c r="H13" s="57">
        <v>7.7</v>
      </c>
      <c r="I13" s="70">
        <v>326</v>
      </c>
    </row>
    <row r="14" spans="1:9" s="54" customFormat="1" ht="19.5" x14ac:dyDescent="0.3">
      <c r="A14" s="63"/>
      <c r="B14" s="64" t="s">
        <v>42</v>
      </c>
      <c r="C14" s="52" t="s">
        <v>61</v>
      </c>
      <c r="D14" s="6" t="s">
        <v>43</v>
      </c>
      <c r="E14" s="7">
        <v>15</v>
      </c>
      <c r="F14" s="8">
        <v>6</v>
      </c>
      <c r="G14" s="8">
        <v>1.4</v>
      </c>
      <c r="H14" s="8">
        <v>38.299999999999997</v>
      </c>
      <c r="I14" s="9">
        <v>180.3</v>
      </c>
    </row>
    <row r="15" spans="1:9" s="54" customFormat="1" ht="19.5" x14ac:dyDescent="0.3">
      <c r="A15" s="60"/>
      <c r="B15" s="61" t="s">
        <v>18</v>
      </c>
      <c r="C15" s="52" t="s">
        <v>38</v>
      </c>
      <c r="D15" s="6" t="s">
        <v>17</v>
      </c>
      <c r="E15" s="7">
        <v>20</v>
      </c>
      <c r="F15" s="57">
        <v>0.9</v>
      </c>
      <c r="G15" s="57">
        <v>0.1</v>
      </c>
      <c r="H15" s="57">
        <v>32</v>
      </c>
      <c r="I15" s="70">
        <v>131.80000000000001</v>
      </c>
    </row>
    <row r="16" spans="1:9" s="54" customFormat="1" ht="19.5" x14ac:dyDescent="0.3">
      <c r="A16" s="60"/>
      <c r="B16" s="61" t="s">
        <v>25</v>
      </c>
      <c r="C16" s="52" t="s">
        <v>26</v>
      </c>
      <c r="D16" s="6" t="s">
        <v>27</v>
      </c>
      <c r="E16" s="7">
        <v>7.5</v>
      </c>
      <c r="F16" s="8">
        <f t="shared" ref="F16:I16" si="1">F15/2</f>
        <v>0.45</v>
      </c>
      <c r="G16" s="8">
        <f t="shared" si="1"/>
        <v>0.05</v>
      </c>
      <c r="H16" s="8">
        <f t="shared" si="1"/>
        <v>16</v>
      </c>
      <c r="I16" s="9">
        <f t="shared" si="1"/>
        <v>65.900000000000006</v>
      </c>
    </row>
    <row r="17" spans="1:9" s="54" customFormat="1" ht="19.5" x14ac:dyDescent="0.3">
      <c r="A17" s="60"/>
      <c r="B17" s="61" t="s">
        <v>28</v>
      </c>
      <c r="C17" s="52" t="s">
        <v>29</v>
      </c>
      <c r="D17" s="6" t="s">
        <v>27</v>
      </c>
      <c r="E17" s="7">
        <v>6</v>
      </c>
      <c r="F17" s="57">
        <v>2.6</v>
      </c>
      <c r="G17" s="57">
        <v>1</v>
      </c>
      <c r="H17" s="57">
        <v>12.8</v>
      </c>
      <c r="I17" s="70">
        <v>77.7</v>
      </c>
    </row>
    <row r="18" spans="1:9" s="54" customFormat="1" ht="20.25" thickBot="1" x14ac:dyDescent="0.35">
      <c r="A18" s="50"/>
      <c r="B18" s="62"/>
      <c r="C18" s="53"/>
      <c r="D18" s="10"/>
      <c r="E18" s="14"/>
      <c r="F18" s="11"/>
      <c r="G18" s="11"/>
      <c r="H18" s="11"/>
      <c r="I18" s="12"/>
    </row>
    <row r="19" spans="1:9" s="54" customFormat="1" ht="20.25" thickBot="1" x14ac:dyDescent="0.35">
      <c r="A19" s="58" t="s">
        <v>21</v>
      </c>
      <c r="B19" s="59"/>
      <c r="C19" s="44"/>
      <c r="D19" s="45"/>
      <c r="E19" s="23">
        <f>SUM(E11:E18)</f>
        <v>197.87</v>
      </c>
      <c r="F19" s="46">
        <f>SUM(F11:F18)</f>
        <v>48.35</v>
      </c>
      <c r="G19" s="46">
        <f>SUM(G11:G18)</f>
        <v>28.35</v>
      </c>
      <c r="H19" s="46">
        <f>SUM(H11:H18)</f>
        <v>141.20000000000002</v>
      </c>
      <c r="I19" s="47">
        <f>SUM(I11:I18)</f>
        <v>1003.6</v>
      </c>
    </row>
    <row r="20" spans="1:9" s="54" customFormat="1" ht="19.5" x14ac:dyDescent="0.3">
      <c r="A20" s="49" t="s">
        <v>30</v>
      </c>
      <c r="B20" s="56" t="s">
        <v>18</v>
      </c>
      <c r="C20" s="52" t="s">
        <v>37</v>
      </c>
      <c r="D20" s="6" t="s">
        <v>36</v>
      </c>
      <c r="E20" s="7">
        <v>37.5</v>
      </c>
      <c r="F20" s="8">
        <v>1.4</v>
      </c>
      <c r="G20" s="8">
        <v>0.2</v>
      </c>
      <c r="H20" s="8">
        <v>26.4</v>
      </c>
      <c r="I20" s="9">
        <v>120</v>
      </c>
    </row>
    <row r="21" spans="1:9" s="54" customFormat="1" ht="19.5" x14ac:dyDescent="0.3">
      <c r="A21" s="63"/>
      <c r="B21" s="64" t="s">
        <v>62</v>
      </c>
      <c r="C21" s="52" t="s">
        <v>63</v>
      </c>
      <c r="D21" s="6" t="s">
        <v>45</v>
      </c>
      <c r="E21" s="7">
        <v>52.1</v>
      </c>
      <c r="F21" s="8">
        <v>2.9</v>
      </c>
      <c r="G21" s="8">
        <v>11.9</v>
      </c>
      <c r="H21" s="8">
        <v>35.5</v>
      </c>
      <c r="I21" s="9">
        <v>272.7</v>
      </c>
    </row>
    <row r="22" spans="1:9" s="54" customFormat="1" ht="20.25" thickBot="1" x14ac:dyDescent="0.35">
      <c r="A22" s="50"/>
      <c r="B22" s="51"/>
      <c r="C22" s="53"/>
      <c r="D22" s="10"/>
      <c r="E22" s="14"/>
      <c r="F22" s="11"/>
      <c r="G22" s="11"/>
      <c r="H22" s="11"/>
      <c r="I22" s="12"/>
    </row>
    <row r="23" spans="1:9" s="54" customFormat="1" ht="20.25" thickBot="1" x14ac:dyDescent="0.35">
      <c r="A23" s="58" t="s">
        <v>21</v>
      </c>
      <c r="B23" s="59"/>
      <c r="C23" s="44"/>
      <c r="D23" s="45"/>
      <c r="E23" s="23">
        <f>SUM(E20:E22)</f>
        <v>89.6</v>
      </c>
      <c r="F23" s="46">
        <f>SUM(F20:F22)</f>
        <v>4.3</v>
      </c>
      <c r="G23" s="46">
        <f>SUM(G20:G22)</f>
        <v>12.1</v>
      </c>
      <c r="H23" s="46">
        <f>SUM(H20:H22)</f>
        <v>61.9</v>
      </c>
      <c r="I23" s="47">
        <f>SUM(I20:I22)</f>
        <v>392.7</v>
      </c>
    </row>
    <row r="24" spans="1:9" s="54" customFormat="1" ht="18.75" x14ac:dyDescent="0.3">
      <c r="A24" s="48"/>
      <c r="B24" s="48"/>
      <c r="C24" s="1"/>
      <c r="D24" s="1"/>
      <c r="E24" s="1"/>
      <c r="F24" s="1"/>
      <c r="G24" s="1"/>
      <c r="H24" s="55"/>
      <c r="I24" s="1"/>
    </row>
    <row r="25" spans="1:9" s="54" customFormat="1" ht="18.75" x14ac:dyDescent="0.3">
      <c r="A25" s="48"/>
      <c r="B25" s="48"/>
      <c r="C25" s="1"/>
      <c r="D25" s="1"/>
      <c r="E25" s="1"/>
      <c r="F25" s="1"/>
      <c r="G25" s="1"/>
      <c r="H25" s="55"/>
      <c r="I25" s="1"/>
    </row>
    <row r="26" spans="1:9" s="54" customFormat="1" ht="16.5" customHeight="1" x14ac:dyDescent="0.3">
      <c r="A26" s="1"/>
      <c r="B26" s="1"/>
      <c r="C26" s="16" t="s">
        <v>31</v>
      </c>
      <c r="D26" s="17"/>
      <c r="E26" s="18" t="s">
        <v>32</v>
      </c>
      <c r="F26" s="19"/>
      <c r="G26" s="1"/>
      <c r="H26" s="1"/>
      <c r="I26" s="1"/>
    </row>
    <row r="27" spans="1:9" ht="18.75" x14ac:dyDescent="0.25">
      <c r="A27" s="15"/>
      <c r="B27" s="15"/>
      <c r="C27" s="16"/>
      <c r="D27" s="17"/>
      <c r="E27" s="18"/>
      <c r="F27" s="19"/>
      <c r="G27" s="15"/>
      <c r="H27" s="15"/>
      <c r="I27" s="15"/>
    </row>
    <row r="28" spans="1:9" ht="18.75" x14ac:dyDescent="0.25">
      <c r="A28" s="28"/>
      <c r="B28" s="30"/>
      <c r="C28" s="20" t="s">
        <v>33</v>
      </c>
      <c r="D28" s="21"/>
      <c r="E28" s="27" t="s">
        <v>34</v>
      </c>
      <c r="F28" s="19"/>
      <c r="G28" s="29"/>
      <c r="H28" s="29"/>
      <c r="I28" s="29"/>
    </row>
    <row r="29" spans="1:9" x14ac:dyDescent="0.25">
      <c r="A29" s="28"/>
      <c r="B29" s="30"/>
      <c r="C29" s="31"/>
      <c r="D29" s="32"/>
      <c r="E29" s="29"/>
      <c r="F29" s="29"/>
      <c r="G29" s="29"/>
      <c r="H29" s="29"/>
      <c r="I29" s="29"/>
    </row>
    <row r="30" spans="1:9" x14ac:dyDescent="0.25">
      <c r="A30" s="26"/>
      <c r="B30" s="30"/>
      <c r="C30" s="31"/>
      <c r="D30" s="32"/>
      <c r="E30" s="26"/>
      <c r="F30" s="26"/>
      <c r="G30" s="26"/>
      <c r="H30" s="26"/>
      <c r="I30" s="26"/>
    </row>
    <row r="31" spans="1:9" x14ac:dyDescent="0.25">
      <c r="A31" s="26"/>
      <c r="B31" s="26"/>
      <c r="C31" s="26"/>
      <c r="D31" s="26"/>
      <c r="E31" s="26"/>
      <c r="F31" s="26"/>
      <c r="G31" s="26"/>
      <c r="H31" s="26"/>
      <c r="I31" s="26"/>
    </row>
    <row r="32" spans="1:9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tabSelected="1" zoomScale="90" zoomScaleNormal="90" workbookViewId="0">
      <selection activeCell="M18" sqref="M1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73" t="s">
        <v>5</v>
      </c>
      <c r="C1" s="74"/>
      <c r="D1" s="74"/>
      <c r="E1" s="75"/>
      <c r="F1" s="1" t="s">
        <v>1</v>
      </c>
      <c r="G1" s="2" t="s">
        <v>4</v>
      </c>
      <c r="H1" s="1" t="s">
        <v>3</v>
      </c>
      <c r="I1" s="3">
        <f>food1!I1</f>
        <v>44571</v>
      </c>
      <c r="J1" s="1"/>
    </row>
    <row r="2" spans="1:10" s="54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54" customFormat="1" ht="19.5" thickBot="1" x14ac:dyDescent="0.35">
      <c r="A3" s="37" t="s">
        <v>6</v>
      </c>
      <c r="B3" s="38" t="s">
        <v>7</v>
      </c>
      <c r="C3" s="38" t="s">
        <v>8</v>
      </c>
      <c r="D3" s="38" t="s">
        <v>9</v>
      </c>
      <c r="E3" s="38" t="s">
        <v>10</v>
      </c>
      <c r="F3" s="38" t="s">
        <v>11</v>
      </c>
      <c r="G3" s="38" t="s">
        <v>12</v>
      </c>
      <c r="H3" s="38" t="s">
        <v>13</v>
      </c>
      <c r="I3" s="39" t="s">
        <v>14</v>
      </c>
      <c r="J3" s="4"/>
    </row>
    <row r="4" spans="1:10" s="54" customFormat="1" ht="19.5" x14ac:dyDescent="0.3">
      <c r="A4" s="49" t="s">
        <v>15</v>
      </c>
      <c r="B4" s="69" t="s">
        <v>16</v>
      </c>
      <c r="C4" s="66" t="s">
        <v>50</v>
      </c>
      <c r="D4" s="67" t="s">
        <v>44</v>
      </c>
      <c r="E4" s="5">
        <f>41.65/20*22+11.25+8.455-9.2</f>
        <v>56.319999999999993</v>
      </c>
      <c r="F4" s="71">
        <f>6/20*22</f>
        <v>6.6</v>
      </c>
      <c r="G4" s="71">
        <f>6/20*22</f>
        <v>6.6</v>
      </c>
      <c r="H4" s="71">
        <f>32/20*22</f>
        <v>35.200000000000003</v>
      </c>
      <c r="I4" s="72">
        <f>194/20*22</f>
        <v>213.39999999999998</v>
      </c>
      <c r="J4" s="4"/>
    </row>
    <row r="5" spans="1:10" s="54" customFormat="1" ht="19.5" x14ac:dyDescent="0.3">
      <c r="A5" s="60"/>
      <c r="B5" s="61" t="s">
        <v>18</v>
      </c>
      <c r="C5" s="52" t="s">
        <v>51</v>
      </c>
      <c r="D5" s="6" t="s">
        <v>17</v>
      </c>
      <c r="E5" s="7">
        <v>35</v>
      </c>
      <c r="F5" s="8">
        <v>12</v>
      </c>
      <c r="G5" s="8">
        <v>5</v>
      </c>
      <c r="H5" s="8">
        <v>15.6</v>
      </c>
      <c r="I5" s="9">
        <v>172</v>
      </c>
      <c r="J5" s="1"/>
    </row>
    <row r="6" spans="1:10" s="54" customFormat="1" ht="19.5" x14ac:dyDescent="0.3">
      <c r="A6" s="60"/>
      <c r="B6" s="61" t="s">
        <v>35</v>
      </c>
      <c r="C6" s="52" t="s">
        <v>19</v>
      </c>
      <c r="D6" s="6" t="s">
        <v>20</v>
      </c>
      <c r="E6" s="7">
        <v>10.08</v>
      </c>
      <c r="F6" s="8">
        <v>2.2999999999999998</v>
      </c>
      <c r="G6" s="8">
        <v>0.9</v>
      </c>
      <c r="H6" s="8">
        <v>15.4</v>
      </c>
      <c r="I6" s="9">
        <v>78.599999999999994</v>
      </c>
      <c r="J6" s="1"/>
    </row>
    <row r="7" spans="1:10" s="54" customFormat="1" ht="19.5" x14ac:dyDescent="0.3">
      <c r="A7" s="60"/>
      <c r="B7" s="61" t="s">
        <v>39</v>
      </c>
      <c r="C7" s="52" t="s">
        <v>41</v>
      </c>
      <c r="D7" s="6" t="s">
        <v>40</v>
      </c>
      <c r="E7" s="7">
        <v>13</v>
      </c>
      <c r="F7" s="8">
        <v>2.2999999999999998</v>
      </c>
      <c r="G7" s="8">
        <v>2.9</v>
      </c>
      <c r="H7" s="8">
        <v>0</v>
      </c>
      <c r="I7" s="9">
        <v>36.4</v>
      </c>
      <c r="J7" s="1"/>
    </row>
    <row r="8" spans="1:10" s="54" customFormat="1" ht="19.5" x14ac:dyDescent="0.3">
      <c r="A8" s="60"/>
      <c r="B8" s="64" t="s">
        <v>52</v>
      </c>
      <c r="C8" s="52" t="s">
        <v>53</v>
      </c>
      <c r="D8" s="6" t="s">
        <v>40</v>
      </c>
      <c r="E8" s="7">
        <v>15</v>
      </c>
      <c r="F8" s="8">
        <v>0.1</v>
      </c>
      <c r="G8" s="8">
        <v>7.3</v>
      </c>
      <c r="H8" s="8">
        <v>0.1</v>
      </c>
      <c r="I8" s="9">
        <v>66.099999999999994</v>
      </c>
      <c r="J8" s="1"/>
    </row>
    <row r="9" spans="1:10" s="54" customFormat="1" ht="20.25" thickBot="1" x14ac:dyDescent="0.35">
      <c r="A9" s="50"/>
      <c r="B9" s="65"/>
      <c r="C9" s="53"/>
      <c r="D9" s="10"/>
      <c r="E9" s="14"/>
      <c r="F9" s="11"/>
      <c r="G9" s="11"/>
      <c r="H9" s="11"/>
      <c r="I9" s="12"/>
      <c r="J9" s="13"/>
    </row>
    <row r="10" spans="1:10" s="54" customFormat="1" ht="20.25" thickBot="1" x14ac:dyDescent="0.35">
      <c r="A10" s="58" t="s">
        <v>21</v>
      </c>
      <c r="B10" s="59"/>
      <c r="C10" s="40"/>
      <c r="D10" s="41"/>
      <c r="E10" s="22">
        <f>SUM(E4:E9)</f>
        <v>129.39999999999998</v>
      </c>
      <c r="F10" s="42">
        <f>SUM(F4:F9)</f>
        <v>23.300000000000004</v>
      </c>
      <c r="G10" s="42">
        <f t="shared" ref="G10:I10" si="0">SUM(G4:G9)</f>
        <v>22.7</v>
      </c>
      <c r="H10" s="42">
        <f t="shared" si="0"/>
        <v>66.3</v>
      </c>
      <c r="I10" s="43">
        <f t="shared" si="0"/>
        <v>566.5</v>
      </c>
      <c r="J10" s="4"/>
    </row>
    <row r="11" spans="1:10" s="54" customFormat="1" ht="19.5" x14ac:dyDescent="0.3">
      <c r="A11" s="49" t="s">
        <v>22</v>
      </c>
      <c r="B11" s="69" t="s">
        <v>54</v>
      </c>
      <c r="C11" s="66" t="s">
        <v>55</v>
      </c>
      <c r="D11" s="67" t="s">
        <v>56</v>
      </c>
      <c r="E11" s="5">
        <v>25</v>
      </c>
      <c r="F11" s="71">
        <v>5.5</v>
      </c>
      <c r="G11" s="71">
        <v>1</v>
      </c>
      <c r="H11" s="71">
        <v>9.4</v>
      </c>
      <c r="I11" s="72">
        <v>69.400000000000006</v>
      </c>
      <c r="J11" s="4"/>
    </row>
    <row r="12" spans="1:10" s="54" customFormat="1" ht="19.5" x14ac:dyDescent="0.3">
      <c r="A12" s="63"/>
      <c r="B12" s="64" t="s">
        <v>23</v>
      </c>
      <c r="C12" s="52" t="s">
        <v>57</v>
      </c>
      <c r="D12" s="6" t="s">
        <v>47</v>
      </c>
      <c r="E12" s="7">
        <v>70</v>
      </c>
      <c r="F12" s="8">
        <v>8</v>
      </c>
      <c r="G12" s="8">
        <v>2.8</v>
      </c>
      <c r="H12" s="8">
        <v>25</v>
      </c>
      <c r="I12" s="9">
        <v>152.5</v>
      </c>
      <c r="J12" s="1"/>
    </row>
    <row r="13" spans="1:10" s="54" customFormat="1" ht="19.5" x14ac:dyDescent="0.3">
      <c r="A13" s="63"/>
      <c r="B13" s="64" t="s">
        <v>24</v>
      </c>
      <c r="C13" s="52" t="s">
        <v>58</v>
      </c>
      <c r="D13" s="6" t="s">
        <v>60</v>
      </c>
      <c r="E13" s="7">
        <f>62.1*1.2-2.82-8.47</f>
        <v>63.230000000000004</v>
      </c>
      <c r="F13" s="57">
        <f>24.9*1.2</f>
        <v>29.879999999999995</v>
      </c>
      <c r="G13" s="57">
        <f>22*1.2</f>
        <v>26.4</v>
      </c>
      <c r="H13" s="57">
        <f>7.7*1.2</f>
        <v>9.24</v>
      </c>
      <c r="I13" s="70">
        <f>326*1.2</f>
        <v>391.2</v>
      </c>
      <c r="J13" s="1"/>
    </row>
    <row r="14" spans="1:10" s="54" customFormat="1" ht="19.5" x14ac:dyDescent="0.3">
      <c r="A14" s="63"/>
      <c r="B14" s="64" t="s">
        <v>42</v>
      </c>
      <c r="C14" s="52" t="s">
        <v>61</v>
      </c>
      <c r="D14" s="6" t="s">
        <v>48</v>
      </c>
      <c r="E14" s="7">
        <v>18</v>
      </c>
      <c r="F14" s="8">
        <f>6/15*18</f>
        <v>7.2</v>
      </c>
      <c r="G14" s="8">
        <f>1.4/15*18</f>
        <v>1.6799999999999997</v>
      </c>
      <c r="H14" s="8">
        <f>38.3/15*18</f>
        <v>45.96</v>
      </c>
      <c r="I14" s="9">
        <f>180.3/15*18</f>
        <v>216.36</v>
      </c>
      <c r="J14" s="1"/>
    </row>
    <row r="15" spans="1:10" s="54" customFormat="1" ht="19.5" x14ac:dyDescent="0.3">
      <c r="A15" s="60"/>
      <c r="B15" s="61" t="s">
        <v>18</v>
      </c>
      <c r="C15" s="52" t="s">
        <v>38</v>
      </c>
      <c r="D15" s="6" t="s">
        <v>17</v>
      </c>
      <c r="E15" s="7">
        <v>20</v>
      </c>
      <c r="F15" s="57">
        <v>0.9</v>
      </c>
      <c r="G15" s="57">
        <v>0.1</v>
      </c>
      <c r="H15" s="57">
        <v>32</v>
      </c>
      <c r="I15" s="70">
        <v>131.80000000000001</v>
      </c>
      <c r="J15" s="1"/>
    </row>
    <row r="16" spans="1:10" s="54" customFormat="1" ht="19.5" x14ac:dyDescent="0.3">
      <c r="A16" s="60"/>
      <c r="B16" s="61" t="s">
        <v>25</v>
      </c>
      <c r="C16" s="52" t="s">
        <v>26</v>
      </c>
      <c r="D16" s="6" t="s">
        <v>27</v>
      </c>
      <c r="E16" s="7">
        <v>7.5</v>
      </c>
      <c r="F16" s="8">
        <f t="shared" ref="F16:I16" si="1">F15/2</f>
        <v>0.45</v>
      </c>
      <c r="G16" s="8">
        <f t="shared" si="1"/>
        <v>0.05</v>
      </c>
      <c r="H16" s="8">
        <f t="shared" si="1"/>
        <v>16</v>
      </c>
      <c r="I16" s="9">
        <f t="shared" si="1"/>
        <v>65.900000000000006</v>
      </c>
      <c r="J16" s="1"/>
    </row>
    <row r="17" spans="1:10" s="54" customFormat="1" ht="19.5" x14ac:dyDescent="0.3">
      <c r="A17" s="60"/>
      <c r="B17" s="61" t="s">
        <v>28</v>
      </c>
      <c r="C17" s="52" t="s">
        <v>29</v>
      </c>
      <c r="D17" s="6" t="s">
        <v>27</v>
      </c>
      <c r="E17" s="7">
        <v>6</v>
      </c>
      <c r="F17" s="57">
        <v>2.6</v>
      </c>
      <c r="G17" s="57">
        <v>1</v>
      </c>
      <c r="H17" s="57">
        <v>12.8</v>
      </c>
      <c r="I17" s="70">
        <v>77.7</v>
      </c>
      <c r="J17" s="13"/>
    </row>
    <row r="18" spans="1:10" s="54" customFormat="1" ht="20.25" thickBot="1" x14ac:dyDescent="0.35">
      <c r="A18" s="50"/>
      <c r="B18" s="62"/>
      <c r="C18" s="53"/>
      <c r="D18" s="10"/>
      <c r="E18" s="14"/>
      <c r="F18" s="11"/>
      <c r="G18" s="11"/>
      <c r="H18" s="11"/>
      <c r="I18" s="12"/>
      <c r="J18" s="1"/>
    </row>
    <row r="19" spans="1:10" s="54" customFormat="1" ht="20.25" thickBot="1" x14ac:dyDescent="0.35">
      <c r="A19" s="58" t="s">
        <v>21</v>
      </c>
      <c r="B19" s="59"/>
      <c r="C19" s="44"/>
      <c r="D19" s="45"/>
      <c r="E19" s="23">
        <f>SUM(E11:E18)</f>
        <v>209.73000000000002</v>
      </c>
      <c r="F19" s="46">
        <f>SUM(F11:F18)</f>
        <v>54.53</v>
      </c>
      <c r="G19" s="46">
        <f>SUM(G11:G18)</f>
        <v>33.03</v>
      </c>
      <c r="H19" s="46">
        <f>SUM(H11:H18)</f>
        <v>150.4</v>
      </c>
      <c r="I19" s="47">
        <f>SUM(I11:I18)</f>
        <v>1104.8600000000001</v>
      </c>
      <c r="J19" s="1"/>
    </row>
    <row r="20" spans="1:10" s="54" customFormat="1" ht="19.5" x14ac:dyDescent="0.3">
      <c r="A20" s="49" t="s">
        <v>30</v>
      </c>
      <c r="B20" s="56" t="s">
        <v>18</v>
      </c>
      <c r="C20" s="52" t="s">
        <v>37</v>
      </c>
      <c r="D20" s="6" t="s">
        <v>36</v>
      </c>
      <c r="E20" s="7">
        <v>37.5</v>
      </c>
      <c r="F20" s="8">
        <v>1.4</v>
      </c>
      <c r="G20" s="8">
        <v>0.2</v>
      </c>
      <c r="H20" s="8">
        <v>26.4</v>
      </c>
      <c r="I20" s="9">
        <v>120</v>
      </c>
      <c r="J20" s="13"/>
    </row>
    <row r="21" spans="1:10" s="54" customFormat="1" ht="19.5" x14ac:dyDescent="0.3">
      <c r="A21" s="63"/>
      <c r="B21" s="64" t="s">
        <v>62</v>
      </c>
      <c r="C21" s="52" t="s">
        <v>63</v>
      </c>
      <c r="D21" s="6" t="s">
        <v>46</v>
      </c>
      <c r="E21" s="7">
        <v>61.1</v>
      </c>
      <c r="F21" s="8">
        <f>2.9/7*9</f>
        <v>3.7285714285714282</v>
      </c>
      <c r="G21" s="8">
        <f>11.9/7*9</f>
        <v>15.299999999999999</v>
      </c>
      <c r="H21" s="8">
        <f>35.5/7*9</f>
        <v>45.642857142857139</v>
      </c>
      <c r="I21" s="9">
        <f>272.7/7*9</f>
        <v>350.6142857142857</v>
      </c>
      <c r="J21" s="1"/>
    </row>
    <row r="22" spans="1:10" s="54" customFormat="1" ht="20.25" thickBot="1" x14ac:dyDescent="0.35">
      <c r="A22" s="50"/>
      <c r="B22" s="51"/>
      <c r="C22" s="53"/>
      <c r="D22" s="10"/>
      <c r="E22" s="14"/>
      <c r="F22" s="11"/>
      <c r="G22" s="11"/>
      <c r="H22" s="11"/>
      <c r="I22" s="12"/>
      <c r="J22" s="1"/>
    </row>
    <row r="23" spans="1:10" s="54" customFormat="1" ht="20.25" thickBot="1" x14ac:dyDescent="0.35">
      <c r="A23" s="58" t="s">
        <v>21</v>
      </c>
      <c r="B23" s="59"/>
      <c r="C23" s="44"/>
      <c r="D23" s="45"/>
      <c r="E23" s="23">
        <f>SUM(E20:E22)</f>
        <v>98.6</v>
      </c>
      <c r="F23" s="46">
        <f>SUM(F20:F22)</f>
        <v>5.1285714285714281</v>
      </c>
      <c r="G23" s="46">
        <f>SUM(G20:G22)</f>
        <v>15.499999999999998</v>
      </c>
      <c r="H23" s="46">
        <f>SUM(H20:H22)</f>
        <v>72.042857142857144</v>
      </c>
      <c r="I23" s="47">
        <f>SUM(I20:I22)</f>
        <v>470.6142857142857</v>
      </c>
      <c r="J23" s="1"/>
    </row>
    <row r="24" spans="1:10" s="54" customFormat="1" ht="33" x14ac:dyDescent="0.3">
      <c r="A24" s="48"/>
      <c r="B24" s="48"/>
      <c r="C24" s="68"/>
      <c r="D24" s="68"/>
      <c r="E24" s="68"/>
      <c r="F24" s="68"/>
      <c r="G24" s="68"/>
      <c r="H24" s="68"/>
      <c r="I24" s="68"/>
      <c r="J24" s="1"/>
    </row>
    <row r="25" spans="1:10" s="54" customFormat="1" ht="19.5" x14ac:dyDescent="0.3">
      <c r="A25" s="48"/>
      <c r="B25" s="48"/>
      <c r="C25" s="33"/>
      <c r="D25" s="34"/>
      <c r="E25" s="35"/>
      <c r="F25" s="36"/>
      <c r="G25" s="36"/>
      <c r="H25" s="36"/>
      <c r="I25" s="36"/>
      <c r="J25" s="1"/>
    </row>
    <row r="26" spans="1:10" ht="18.75" x14ac:dyDescent="0.25">
      <c r="A26" s="15"/>
      <c r="B26" s="15"/>
      <c r="C26" s="16" t="s">
        <v>31</v>
      </c>
      <c r="D26" s="17"/>
      <c r="E26" s="18" t="s">
        <v>32</v>
      </c>
      <c r="F26" s="19"/>
      <c r="G26" s="24"/>
      <c r="H26" s="15"/>
      <c r="I26" s="15"/>
      <c r="J26" s="15"/>
    </row>
    <row r="27" spans="1:10" ht="18.75" x14ac:dyDescent="0.25">
      <c r="A27" s="15"/>
      <c r="B27" s="15"/>
      <c r="C27" s="16"/>
      <c r="D27" s="17"/>
      <c r="E27" s="18"/>
      <c r="F27" s="19"/>
      <c r="G27" s="15"/>
      <c r="H27" s="15"/>
      <c r="I27" s="15"/>
      <c r="J27" s="15"/>
    </row>
    <row r="28" spans="1:10" ht="18.75" x14ac:dyDescent="0.25">
      <c r="A28" s="15"/>
      <c r="B28" s="15"/>
      <c r="C28" s="20" t="s">
        <v>33</v>
      </c>
      <c r="D28" s="21"/>
      <c r="E28" s="27" t="s">
        <v>34</v>
      </c>
      <c r="F28" s="19"/>
      <c r="G28" s="15"/>
      <c r="H28" s="15"/>
      <c r="I28" s="15"/>
      <c r="J28" s="15"/>
    </row>
    <row r="29" spans="1:10" x14ac:dyDescent="0.25">
      <c r="A29" s="28"/>
      <c r="B29" s="30"/>
      <c r="C29" s="31"/>
      <c r="D29" s="32"/>
      <c r="E29" s="29"/>
      <c r="F29" s="29"/>
      <c r="G29" s="29"/>
      <c r="H29" s="29"/>
      <c r="I29" s="29"/>
      <c r="J29" s="25"/>
    </row>
    <row r="30" spans="1:10" x14ac:dyDescent="0.25">
      <c r="A30" s="28"/>
      <c r="B30" s="30"/>
      <c r="C30" s="31"/>
      <c r="D30" s="32"/>
      <c r="E30" s="29"/>
      <c r="F30" s="29"/>
      <c r="G30" s="29"/>
      <c r="H30" s="29"/>
      <c r="I30" s="29"/>
      <c r="J30" s="25"/>
    </row>
    <row r="31" spans="1:10" x14ac:dyDescent="0.25">
      <c r="A31" s="26"/>
      <c r="B31" s="30"/>
      <c r="C31" s="31"/>
      <c r="D31" s="32"/>
      <c r="E31" s="26"/>
      <c r="F31" s="26"/>
      <c r="G31" s="26"/>
      <c r="H31" s="26"/>
      <c r="I31" s="26"/>
      <c r="J31" s="25"/>
    </row>
    <row r="32" spans="1:10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5"/>
    </row>
    <row r="33" spans="1:1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2022-01-09T23:34:02Z</dcterms:modified>
</cp:coreProperties>
</file>