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1" i="21" l="1"/>
  <c r="I23" i="21" s="1"/>
  <c r="H21" i="21"/>
  <c r="H23" i="21" s="1"/>
  <c r="G21" i="21"/>
  <c r="G23" i="21" s="1"/>
  <c r="F21" i="21"/>
  <c r="F23" i="21" s="1"/>
  <c r="E21" i="21"/>
  <c r="E23" i="21" s="1"/>
  <c r="I17" i="21"/>
  <c r="H17" i="21"/>
  <c r="G17" i="21"/>
  <c r="F17" i="21"/>
  <c r="I16" i="21"/>
  <c r="H16" i="21"/>
  <c r="G16" i="21"/>
  <c r="F16" i="21"/>
  <c r="I14" i="21"/>
  <c r="H14" i="21"/>
  <c r="G14" i="21"/>
  <c r="F14" i="21"/>
  <c r="F13" i="21"/>
  <c r="E13" i="21"/>
  <c r="I12" i="21"/>
  <c r="H12" i="21"/>
  <c r="G12" i="21"/>
  <c r="F12" i="21"/>
  <c r="E12" i="21"/>
  <c r="E19" i="21" s="1"/>
  <c r="I11" i="21"/>
  <c r="I19" i="21" s="1"/>
  <c r="H11" i="21"/>
  <c r="H19" i="21" s="1"/>
  <c r="G11" i="21"/>
  <c r="G19" i="21" s="1"/>
  <c r="F11" i="21"/>
  <c r="F19" i="21" s="1"/>
  <c r="E8" i="21"/>
  <c r="I5" i="21"/>
  <c r="H5" i="21"/>
  <c r="H10" i="21" s="1"/>
  <c r="G5" i="21"/>
  <c r="F5" i="21"/>
  <c r="E5" i="21"/>
  <c r="I4" i="21"/>
  <c r="I10" i="21" s="1"/>
  <c r="G4" i="21"/>
  <c r="G10" i="21" s="1"/>
  <c r="F4" i="21"/>
  <c r="F10" i="21" s="1"/>
  <c r="E4" i="21"/>
  <c r="E10" i="21" s="1"/>
  <c r="I23" i="22"/>
  <c r="H23" i="22"/>
  <c r="G23" i="22"/>
  <c r="F23" i="22"/>
  <c r="E21" i="22"/>
  <c r="E23" i="22" s="1"/>
  <c r="H19" i="22"/>
  <c r="I17" i="22"/>
  <c r="H17" i="22"/>
  <c r="G17" i="22"/>
  <c r="F17" i="22"/>
  <c r="I16" i="22"/>
  <c r="H16" i="22"/>
  <c r="G16" i="22"/>
  <c r="F16" i="22"/>
  <c r="I14" i="22"/>
  <c r="H14" i="22"/>
  <c r="G14" i="22"/>
  <c r="F14" i="22"/>
  <c r="F13" i="22"/>
  <c r="F19" i="22" s="1"/>
  <c r="E13" i="22"/>
  <c r="E19" i="22" s="1"/>
  <c r="I11" i="22"/>
  <c r="I19" i="22" s="1"/>
  <c r="H11" i="22"/>
  <c r="G11" i="22"/>
  <c r="G19" i="22" s="1"/>
  <c r="F11" i="22"/>
  <c r="H10" i="22"/>
  <c r="G10" i="22"/>
  <c r="E10" i="22"/>
  <c r="E5" i="22"/>
  <c r="I4" i="22"/>
  <c r="I10" i="22" s="1"/>
  <c r="G4" i="22"/>
  <c r="F4" i="22"/>
  <c r="F10" i="22" s="1"/>
  <c r="E4" i="22"/>
  <c r="I1" i="21" l="1"/>
</calcChain>
</file>

<file path=xl/sharedStrings.xml><?xml version="1.0" encoding="utf-8"?>
<sst xmlns="http://schemas.openxmlformats.org/spreadsheetml/2006/main" count="135" uniqueCount="66">
  <si>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</si>
  <si>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</si>
  <si>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</si>
  <si>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</si>
  <si>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</si>
  <si>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</si>
  <si>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</si>
  <si>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</si>
  <si>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</si>
  <si>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</si>
  <si>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</si>
  <si>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</si>
  <si>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</si>
  <si>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</si>
  <si>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</si>
  <si>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</si>
  <si>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</si>
  <si>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</si>
  <si>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</si>
  <si>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Батон</t>
  </si>
  <si>
    <t>1/30</t>
  </si>
  <si>
    <t>Итого:</t>
  </si>
  <si>
    <t>Обед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</si>
  <si>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</si>
  <si>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</si>
  <si>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</si>
  <si>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</si>
  <si>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</si>
  <si>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</si>
  <si>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</si>
  <si>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</si>
  <si>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</si>
  <si>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</si>
  <si>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</si>
  <si>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</si>
  <si>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</si>
  <si>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</si>
  <si>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250/10</t>
  </si>
  <si>
    <t xml:space="preserve">Чай с сахаром </t>
  </si>
  <si>
    <t>масло</t>
  </si>
  <si>
    <t>Масло сливочное</t>
  </si>
  <si>
    <t>Выпечка</t>
  </si>
  <si>
    <t>Сосиски отварные</t>
  </si>
  <si>
    <t>1/60</t>
  </si>
  <si>
    <t>гарнир</t>
  </si>
  <si>
    <t>Каша гречневая рассыпчатая, соус</t>
  </si>
  <si>
    <t>150/50</t>
  </si>
  <si>
    <t>180/10</t>
  </si>
  <si>
    <t>Напиток</t>
  </si>
  <si>
    <t>Хлеб</t>
  </si>
  <si>
    <t>1/15</t>
  </si>
  <si>
    <t>Салат</t>
  </si>
  <si>
    <t>Винегрет овощной</t>
  </si>
  <si>
    <t>1/50</t>
  </si>
  <si>
    <t>Щи зеленые на мясном бульоне с курицей</t>
  </si>
  <si>
    <t>200/10</t>
  </si>
  <si>
    <t>Курица отварная</t>
  </si>
  <si>
    <t>1/100</t>
  </si>
  <si>
    <t>Макароны отварные</t>
  </si>
  <si>
    <t>1/150</t>
  </si>
  <si>
    <t>1/180</t>
  </si>
  <si>
    <t>Фрукт</t>
  </si>
  <si>
    <t>Киви</t>
  </si>
  <si>
    <t>Булочка с маком</t>
  </si>
  <si>
    <t>1/70</t>
  </si>
  <si>
    <t>1/90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</si>
</sst>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5">
    <xf numFmtId="0" fontId="0" fillId="0" borderId="0"/>
    <xf numFmtId="0" fontId="62" fillId="0" borderId="0"/>
    <xf numFmtId="0" fontId="66" fillId="0" borderId="0"/>
    <xf numFmtId="0" fontId="68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63" fillId="0" borderId="0" xfId="0" applyFont="1" applyFill="1"/>
    <xf numFmtId="0" fontId="63" fillId="0" borderId="4" xfId="0" applyFont="1" applyFill="1" applyBorder="1"/>
    <xf numFmtId="14" fontId="63" fillId="0" borderId="4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Fill="1" applyAlignment="1">
      <alignment vertical="center"/>
    </xf>
    <xf numFmtId="4" fontId="65" fillId="0" borderId="6" xfId="1" applyNumberFormat="1" applyFont="1" applyFill="1" applyBorder="1" applyAlignment="1">
      <alignment horizontal="center" vertical="center" wrapText="1"/>
    </xf>
    <xf numFmtId="4" fontId="64" fillId="0" borderId="6" xfId="1" applyNumberFormat="1" applyFont="1" applyBorder="1" applyAlignment="1">
      <alignment horizontal="center" vertical="center" wrapText="1"/>
    </xf>
    <xf numFmtId="4" fontId="64" fillId="0" borderId="7" xfId="1" applyNumberFormat="1" applyFont="1" applyBorder="1" applyAlignment="1">
      <alignment horizontal="center" vertical="center" wrapText="1"/>
    </xf>
    <xf numFmtId="49" fontId="64" fillId="0" borderId="4" xfId="1" applyNumberFormat="1" applyFont="1" applyFill="1" applyBorder="1" applyAlignment="1">
      <alignment horizontal="center" vertical="center" wrapText="1"/>
    </xf>
    <xf numFmtId="4" fontId="65" fillId="0" borderId="4" xfId="1" applyNumberFormat="1" applyFont="1" applyFill="1" applyBorder="1" applyAlignment="1">
      <alignment horizontal="center" vertical="center" wrapText="1"/>
    </xf>
    <xf numFmtId="4" fontId="64" fillId="0" borderId="4" xfId="1" applyNumberFormat="1" applyFont="1" applyFill="1" applyBorder="1" applyAlignment="1">
      <alignment horizontal="center" vertical="center" wrapText="1"/>
    </xf>
    <xf numFmtId="4" fontId="64" fillId="0" borderId="8" xfId="1" applyNumberFormat="1" applyFont="1" applyFill="1" applyBorder="1" applyAlignment="1">
      <alignment horizontal="center" vertical="center" wrapText="1"/>
    </xf>
    <xf numFmtId="49" fontId="64" fillId="0" borderId="10" xfId="1" applyNumberFormat="1" applyFont="1" applyFill="1" applyBorder="1" applyAlignment="1">
      <alignment horizontal="center" vertical="center" wrapText="1"/>
    </xf>
    <xf numFmtId="4" fontId="64" fillId="0" borderId="10" xfId="1" applyNumberFormat="1" applyFont="1" applyFill="1" applyBorder="1" applyAlignment="1">
      <alignment horizontal="center" vertical="center" wrapText="1"/>
    </xf>
    <xf numFmtId="4" fontId="64" fillId="0" borderId="11" xfId="1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4" fontId="65" fillId="0" borderId="10" xfId="1" applyNumberFormat="1" applyFont="1" applyFill="1" applyBorder="1" applyAlignment="1">
      <alignment horizontal="center" vertical="center" wrapText="1"/>
    </xf>
    <xf numFmtId="49" fontId="64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7" fillId="0" borderId="0" xfId="3" applyNumberFormat="1" applyFont="1" applyBorder="1" applyAlignment="1">
      <alignment horizontal="right" vertical="center"/>
    </xf>
    <xf numFmtId="0" fontId="67" fillId="0" borderId="0" xfId="3" applyNumberFormat="1" applyFont="1" applyBorder="1" applyAlignment="1">
      <alignment horizontal="center" vertical="center"/>
    </xf>
    <xf numFmtId="0" fontId="67" fillId="0" borderId="0" xfId="3" applyNumberFormat="1" applyFont="1" applyBorder="1" applyAlignment="1">
      <alignment vertical="center"/>
    </xf>
    <xf numFmtId="0" fontId="67" fillId="0" borderId="0" xfId="3" applyNumberFormat="1" applyFont="1" applyFill="1" applyBorder="1" applyAlignment="1">
      <alignment vertical="center"/>
    </xf>
    <xf numFmtId="0" fontId="67" fillId="0" borderId="0" xfId="3" applyNumberFormat="1" applyFont="1" applyFill="1" applyBorder="1" applyAlignment="1">
      <alignment horizontal="right" vertical="center"/>
    </xf>
    <xf numFmtId="0" fontId="67" fillId="0" borderId="0" xfId="3" applyNumberFormat="1" applyFont="1" applyFill="1" applyBorder="1" applyAlignment="1">
      <alignment horizontal="center" vertical="center"/>
    </xf>
    <xf numFmtId="4" fontId="65" fillId="0" borderId="21" xfId="1" applyNumberFormat="1" applyFont="1" applyFill="1" applyBorder="1" applyAlignment="1">
      <alignment horizontal="center" vertical="center" wrapText="1"/>
    </xf>
    <xf numFmtId="4" fontId="65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9" fillId="0" borderId="0" xfId="0" applyFont="1"/>
    <xf numFmtId="0" fontId="69" fillId="0" borderId="0" xfId="0" applyFont="1" applyBorder="1"/>
    <xf numFmtId="4" fontId="64" fillId="0" borderId="10" xfId="1" applyNumberFormat="1" applyFont="1" applyBorder="1" applyAlignment="1">
      <alignment horizontal="center" vertical="center" wrapText="1"/>
    </xf>
    <xf numFmtId="4" fontId="64" fillId="0" borderId="11" xfId="1" applyNumberFormat="1" applyFont="1" applyBorder="1" applyAlignment="1">
      <alignment horizontal="center" vertical="center" wrapText="1"/>
    </xf>
    <xf numFmtId="0" fontId="67" fillId="0" borderId="0" xfId="21" applyNumberFormat="1" applyFont="1" applyFill="1" applyBorder="1" applyAlignment="1" applyProtection="1">
      <alignment vertical="center"/>
    </xf>
    <xf numFmtId="0" fontId="70" fillId="0" borderId="0" xfId="21" applyNumberFormat="1" applyFont="1" applyBorder="1" applyAlignment="1" applyProtection="1"/>
    <xf numFmtId="2" fontId="71" fillId="0" borderId="0" xfId="21" applyNumberFormat="1" applyFont="1" applyFill="1" applyBorder="1" applyAlignment="1" applyProtection="1">
      <alignment horizontal="center"/>
    </xf>
    <xf numFmtId="0" fontId="70" fillId="0" borderId="0" xfId="21" applyNumberFormat="1" applyFont="1" applyBorder="1" applyAlignment="1" applyProtection="1">
      <alignment horizontal="right" vertical="center"/>
    </xf>
    <xf numFmtId="0" fontId="70" fillId="0" borderId="0" xfId="21" applyNumberFormat="1" applyFont="1" applyBorder="1" applyAlignment="1" applyProtection="1">
      <alignment vertical="center"/>
    </xf>
    <xf numFmtId="0" fontId="70" fillId="0" borderId="0" xfId="21" applyNumberFormat="1" applyFont="1" applyFill="1" applyBorder="1" applyAlignment="1" applyProtection="1">
      <alignment vertical="center"/>
    </xf>
    <xf numFmtId="49" fontId="6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1" fontId="63" fillId="0" borderId="0" xfId="0" applyNumberFormat="1" applyFont="1" applyFill="1" applyBorder="1" applyAlignment="1" applyProtection="1">
      <alignment horizontal="center" vertical="center"/>
      <protection locked="0"/>
    </xf>
    <xf numFmtId="4" fontId="65" fillId="0" borderId="0" xfId="1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 applyProtection="1">
      <alignment horizontal="center" vertical="center" wrapText="1"/>
      <protection locked="0"/>
    </xf>
    <xf numFmtId="49" fontId="64" fillId="0" borderId="21" xfId="0" applyNumberFormat="1" applyFont="1" applyFill="1" applyBorder="1" applyAlignment="1" applyProtection="1">
      <alignment horizontal="center" vertical="center"/>
      <protection locked="0"/>
    </xf>
    <xf numFmtId="2" fontId="64" fillId="0" borderId="21" xfId="0" applyNumberFormat="1" applyFont="1" applyFill="1" applyBorder="1" applyAlignment="1" applyProtection="1">
      <alignment horizontal="center" vertical="center"/>
      <protection locked="0"/>
    </xf>
    <xf numFmtId="2" fontId="64" fillId="0" borderId="22" xfId="0" applyNumberFormat="1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 wrapText="1"/>
      <protection locked="0"/>
    </xf>
    <xf numFmtId="49" fontId="64" fillId="0" borderId="13" xfId="0" applyNumberFormat="1" applyFont="1" applyFill="1" applyBorder="1" applyAlignment="1" applyProtection="1">
      <alignment horizontal="center" vertical="center"/>
      <protection locked="0"/>
    </xf>
    <xf numFmtId="2" fontId="64" fillId="0" borderId="13" xfId="0" applyNumberFormat="1" applyFont="1" applyFill="1" applyBorder="1" applyAlignment="1" applyProtection="1">
      <alignment horizontal="center" vertical="center"/>
      <protection locked="0"/>
    </xf>
    <xf numFmtId="2" fontId="64" fillId="0" borderId="14" xfId="0" applyNumberFormat="1" applyFont="1" applyFill="1" applyBorder="1" applyAlignment="1" applyProtection="1">
      <alignment horizontal="center" vertical="center"/>
      <protection locked="0"/>
    </xf>
    <xf numFmtId="1" fontId="64" fillId="0" borderId="13" xfId="0" applyNumberFormat="1" applyFont="1" applyFill="1" applyBorder="1" applyAlignment="1" applyProtection="1">
      <alignment horizontal="center" vertical="center"/>
      <protection locked="0"/>
    </xf>
    <xf numFmtId="0" fontId="64" fillId="0" borderId="5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9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4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64" fillId="0" borderId="6" xfId="0" applyFont="1" applyFill="1" applyBorder="1" applyAlignment="1" applyProtection="1">
      <alignment horizontal="center" vertical="center"/>
      <protection locked="0"/>
    </xf>
    <xf numFmtId="0" fontId="64" fillId="0" borderId="4" xfId="1" applyFont="1" applyFill="1" applyBorder="1" applyAlignment="1">
      <alignment horizontal="center" vertical="center" wrapText="1"/>
    </xf>
    <xf numFmtId="0" fontId="67" fillId="0" borderId="10" xfId="2" applyFont="1" applyFill="1" applyBorder="1" applyAlignment="1" applyProtection="1">
      <alignment horizontal="center" vertical="center" wrapText="1"/>
      <protection locked="0"/>
    </xf>
    <xf numFmtId="0" fontId="64" fillId="0" borderId="10" xfId="1" applyFont="1" applyFill="1" applyBorder="1" applyAlignment="1">
      <alignment horizontal="center" vertical="center" wrapText="1"/>
    </xf>
    <xf numFmtId="0" fontId="67" fillId="0" borderId="6" xfId="2" applyFont="1" applyFill="1" applyBorder="1" applyAlignment="1" applyProtection="1">
      <alignment horizontal="center" vertical="center" wrapText="1"/>
      <protection locked="0"/>
    </xf>
    <xf numFmtId="0" fontId="63" fillId="0" borderId="0" xfId="0" applyFont="1"/>
    <xf numFmtId="0" fontId="64" fillId="0" borderId="10" xfId="0" applyFont="1" applyFill="1" applyBorder="1" applyAlignment="1" applyProtection="1">
      <alignment horizontal="center"/>
      <protection locked="0"/>
    </xf>
    <xf numFmtId="4" fontId="63" fillId="0" borderId="0" xfId="0" applyNumberFormat="1" applyFont="1" applyFill="1"/>
    <xf numFmtId="0" fontId="64" fillId="0" borderId="6" xfId="1" applyFont="1" applyFill="1" applyBorder="1" applyAlignment="1">
      <alignment horizontal="center" vertical="center" wrapText="1"/>
    </xf>
    <xf numFmtId="49" fontId="64" fillId="0" borderId="6" xfId="1" applyNumberFormat="1" applyFont="1" applyFill="1" applyBorder="1" applyAlignment="1">
      <alignment horizontal="center" vertical="center" wrapText="1"/>
    </xf>
    <xf numFmtId="4" fontId="64" fillId="0" borderId="6" xfId="1" applyNumberFormat="1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/>
    </xf>
    <xf numFmtId="0" fontId="64" fillId="0" borderId="4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4" fontId="64" fillId="0" borderId="7" xfId="1" applyNumberFormat="1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67" fillId="0" borderId="4" xfId="2" applyFont="1" applyFill="1" applyBorder="1" applyAlignment="1" applyProtection="1">
      <alignment horizontal="center" vertical="center"/>
      <protection locked="0"/>
    </xf>
    <xf numFmtId="0" fontId="67" fillId="0" borderId="4" xfId="2" applyFont="1" applyFill="1" applyBorder="1" applyAlignment="1" applyProtection="1">
      <alignment horizontal="center" vertical="center" wrapText="1"/>
      <protection locked="0"/>
    </xf>
    <xf numFmtId="49" fontId="6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64" fillId="0" borderId="4" xfId="1" applyNumberFormat="1" applyFont="1" applyBorder="1" applyAlignment="1">
      <alignment horizontal="center" vertical="center" wrapText="1"/>
    </xf>
    <xf numFmtId="4" fontId="64" fillId="0" borderId="8" xfId="1" applyNumberFormat="1" applyFont="1" applyBorder="1" applyAlignment="1">
      <alignment horizontal="center" vertical="center" wrapText="1"/>
    </xf>
    <xf numFmtId="2" fontId="63" fillId="0" borderId="1" xfId="0" applyNumberFormat="1" applyFont="1" applyFill="1" applyBorder="1" applyAlignment="1" applyProtection="1">
      <alignment horizontal="center"/>
      <protection locked="0"/>
    </xf>
    <xf numFmtId="2" fontId="63" fillId="0" borderId="2" xfId="0" applyNumberFormat="1" applyFont="1" applyFill="1" applyBorder="1" applyAlignment="1" applyProtection="1">
      <alignment horizontal="center"/>
      <protection locked="0"/>
    </xf>
    <xf numFmtId="2" fontId="63" fillId="0" borderId="3" xfId="0" applyNumberFormat="1" applyFont="1" applyFill="1" applyBorder="1" applyAlignment="1" applyProtection="1">
      <alignment horizontal="center"/>
      <protection locked="0"/>
    </xf>
  </cellXfs>
  <cellStyles count="65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11" xfId="62"/>
    <cellStyle name="Обычный 2 4 3 2 2 12" xfId="63"/>
    <cellStyle name="Обычный 2 4 3 2 2 13" xfId="64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3"/>
  <sheetViews>
    <sheetView tabSelected="1" zoomScale="90" zoomScaleNormal="90" workbookViewId="0">
      <selection activeCell="H19" sqref="H19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8" t="s">
        <v>5</v>
      </c>
      <c r="C1" s="89"/>
      <c r="D1" s="89"/>
      <c r="E1" s="90"/>
      <c r="F1" s="1" t="s">
        <v>1</v>
      </c>
      <c r="G1" s="2" t="s">
        <v>2</v>
      </c>
      <c r="H1" s="1" t="s">
        <v>3</v>
      </c>
      <c r="I1" s="3">
        <v>44538</v>
      </c>
    </row>
    <row r="2" spans="1:9" s="69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69" customFormat="1" ht="19.5" thickBot="1" x14ac:dyDescent="0.35">
      <c r="A3" s="43" t="s">
        <v>6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5" t="s">
        <v>14</v>
      </c>
    </row>
    <row r="4" spans="1:9" s="69" customFormat="1" ht="19.5" x14ac:dyDescent="0.3">
      <c r="A4" s="59" t="s">
        <v>15</v>
      </c>
      <c r="B4" s="81" t="s">
        <v>16</v>
      </c>
      <c r="C4" s="72" t="s">
        <v>42</v>
      </c>
      <c r="D4" s="73" t="s">
        <v>43</v>
      </c>
      <c r="E4" s="5">
        <f>78.6+0.16-7.93-5</f>
        <v>65.829999999999984</v>
      </c>
      <c r="F4" s="74">
        <f>12.9/2</f>
        <v>6.45</v>
      </c>
      <c r="G4" s="74">
        <f>18.3/2</f>
        <v>9.15</v>
      </c>
      <c r="H4" s="74">
        <v>2</v>
      </c>
      <c r="I4" s="79">
        <f>235.9/2</f>
        <v>117.95</v>
      </c>
    </row>
    <row r="5" spans="1:9" s="69" customFormat="1" ht="19.5" x14ac:dyDescent="0.3">
      <c r="A5" s="60"/>
      <c r="B5" s="61" t="s">
        <v>44</v>
      </c>
      <c r="C5" s="65" t="s">
        <v>45</v>
      </c>
      <c r="D5" s="8" t="s">
        <v>46</v>
      </c>
      <c r="E5" s="9">
        <f>20+5</f>
        <v>25</v>
      </c>
      <c r="F5" s="10">
        <v>5.4</v>
      </c>
      <c r="G5" s="10">
        <v>6.54</v>
      </c>
      <c r="H5" s="10">
        <v>64.3</v>
      </c>
      <c r="I5" s="11">
        <v>216.27</v>
      </c>
    </row>
    <row r="6" spans="1:9" s="69" customFormat="1" ht="19.5" x14ac:dyDescent="0.3">
      <c r="A6" s="60"/>
      <c r="B6" s="61" t="s">
        <v>48</v>
      </c>
      <c r="C6" s="65" t="s">
        <v>38</v>
      </c>
      <c r="D6" s="8" t="s">
        <v>17</v>
      </c>
      <c r="E6" s="9">
        <v>8</v>
      </c>
      <c r="F6" s="10">
        <v>0</v>
      </c>
      <c r="G6" s="10">
        <v>0</v>
      </c>
      <c r="H6" s="10">
        <v>15</v>
      </c>
      <c r="I6" s="11">
        <v>60</v>
      </c>
    </row>
    <row r="7" spans="1:9" s="69" customFormat="1" ht="19.5" x14ac:dyDescent="0.3">
      <c r="A7" s="60"/>
      <c r="B7" s="76" t="s">
        <v>49</v>
      </c>
      <c r="C7" s="65" t="s">
        <v>19</v>
      </c>
      <c r="D7" s="8" t="s">
        <v>20</v>
      </c>
      <c r="E7" s="9">
        <v>8.44</v>
      </c>
      <c r="F7" s="10">
        <v>2.29</v>
      </c>
      <c r="G7" s="10">
        <v>0.9</v>
      </c>
      <c r="H7" s="10">
        <v>15</v>
      </c>
      <c r="I7" s="11">
        <v>77.7</v>
      </c>
    </row>
    <row r="8" spans="1:9" s="69" customFormat="1" ht="19.5" x14ac:dyDescent="0.3">
      <c r="A8" s="75"/>
      <c r="B8" s="76"/>
      <c r="C8" s="65"/>
      <c r="D8" s="8"/>
      <c r="E8" s="9"/>
      <c r="F8" s="10"/>
      <c r="G8" s="10"/>
      <c r="H8" s="10"/>
      <c r="I8" s="11"/>
    </row>
    <row r="9" spans="1:9" s="69" customFormat="1" ht="20.25" thickBot="1" x14ac:dyDescent="0.35">
      <c r="A9" s="62"/>
      <c r="B9" s="63"/>
      <c r="C9" s="66"/>
      <c r="D9" s="38"/>
      <c r="E9" s="16"/>
      <c r="F9" s="30"/>
      <c r="G9" s="30"/>
      <c r="H9" s="30"/>
      <c r="I9" s="31"/>
    </row>
    <row r="10" spans="1:9" s="69" customFormat="1" ht="20.25" thickBot="1" x14ac:dyDescent="0.35">
      <c r="A10" s="55" t="s">
        <v>21</v>
      </c>
      <c r="B10" s="56"/>
      <c r="C10" s="46"/>
      <c r="D10" s="47"/>
      <c r="E10" s="25">
        <f>SUM(E4:E9)</f>
        <v>107.26999999999998</v>
      </c>
      <c r="F10" s="48">
        <f>SUM(F4:F9)</f>
        <v>14.14</v>
      </c>
      <c r="G10" s="48">
        <f t="shared" ref="G10:I10" si="0">SUM(G4:G9)</f>
        <v>16.59</v>
      </c>
      <c r="H10" s="48">
        <f t="shared" si="0"/>
        <v>96.3</v>
      </c>
      <c r="I10" s="49">
        <f t="shared" si="0"/>
        <v>471.92</v>
      </c>
    </row>
    <row r="11" spans="1:9" s="69" customFormat="1" ht="19.5" x14ac:dyDescent="0.3">
      <c r="A11" s="59" t="s">
        <v>22</v>
      </c>
      <c r="B11" s="64" t="s">
        <v>51</v>
      </c>
      <c r="C11" s="72" t="s">
        <v>52</v>
      </c>
      <c r="D11" s="73" t="s">
        <v>53</v>
      </c>
      <c r="E11" s="5">
        <v>15</v>
      </c>
      <c r="F11" s="74">
        <f>4.64/2</f>
        <v>2.3199999999999998</v>
      </c>
      <c r="G11" s="74">
        <f>5.36/2</f>
        <v>2.68</v>
      </c>
      <c r="H11" s="74">
        <f>6.08/2</f>
        <v>3.04</v>
      </c>
      <c r="I11" s="79">
        <f>91.2/2</f>
        <v>45.6</v>
      </c>
    </row>
    <row r="12" spans="1:9" s="69" customFormat="1" ht="37.5" x14ac:dyDescent="0.3">
      <c r="A12" s="60"/>
      <c r="B12" s="61" t="s">
        <v>23</v>
      </c>
      <c r="C12" s="65" t="s">
        <v>54</v>
      </c>
      <c r="D12" s="8" t="s">
        <v>55</v>
      </c>
      <c r="E12" s="9">
        <v>55</v>
      </c>
      <c r="F12" s="10">
        <v>5.34</v>
      </c>
      <c r="G12" s="10">
        <v>7.65</v>
      </c>
      <c r="H12" s="10">
        <v>21.2</v>
      </c>
      <c r="I12" s="11">
        <v>165.6</v>
      </c>
    </row>
    <row r="13" spans="1:9" s="69" customFormat="1" ht="19.5" x14ac:dyDescent="0.3">
      <c r="A13" s="60"/>
      <c r="B13" s="61" t="s">
        <v>24</v>
      </c>
      <c r="C13" s="65" t="s">
        <v>56</v>
      </c>
      <c r="D13" s="8" t="s">
        <v>57</v>
      </c>
      <c r="E13" s="9">
        <f>70-16.4-7.73</f>
        <v>45.870000000000005</v>
      </c>
      <c r="F13" s="10">
        <f>21-3.16</f>
        <v>17.84</v>
      </c>
      <c r="G13" s="10">
        <v>10.26</v>
      </c>
      <c r="H13" s="10">
        <v>0.6</v>
      </c>
      <c r="I13" s="11">
        <v>191</v>
      </c>
    </row>
    <row r="14" spans="1:9" s="69" customFormat="1" ht="19.5" x14ac:dyDescent="0.3">
      <c r="A14" s="60"/>
      <c r="B14" s="61" t="s">
        <v>44</v>
      </c>
      <c r="C14" s="83" t="s">
        <v>58</v>
      </c>
      <c r="D14" s="8" t="s">
        <v>59</v>
      </c>
      <c r="E14" s="9">
        <v>15</v>
      </c>
      <c r="F14" s="10">
        <f>6.51/20*15+1.68</f>
        <v>6.5625</v>
      </c>
      <c r="G14" s="10">
        <f>4.27/20*15+6.78</f>
        <v>9.9824999999999999</v>
      </c>
      <c r="H14" s="10">
        <f>38.55/20*15+38.14</f>
        <v>67.052499999999995</v>
      </c>
      <c r="I14" s="11">
        <f>209.28/20*15+159.27</f>
        <v>316.23</v>
      </c>
    </row>
    <row r="15" spans="1:9" s="69" customFormat="1" ht="19.5" x14ac:dyDescent="0.3">
      <c r="A15" s="60"/>
      <c r="B15" s="61" t="s">
        <v>48</v>
      </c>
      <c r="C15" s="65" t="s">
        <v>38</v>
      </c>
      <c r="D15" s="8" t="s">
        <v>17</v>
      </c>
      <c r="E15" s="9">
        <v>8</v>
      </c>
      <c r="F15" s="10">
        <v>0</v>
      </c>
      <c r="G15" s="10">
        <v>0</v>
      </c>
      <c r="H15" s="10">
        <v>15</v>
      </c>
      <c r="I15" s="11">
        <v>60</v>
      </c>
    </row>
    <row r="16" spans="1:9" s="69" customFormat="1" ht="19.5" x14ac:dyDescent="0.3">
      <c r="A16" s="60"/>
      <c r="B16" s="61" t="s">
        <v>25</v>
      </c>
      <c r="C16" s="65" t="s">
        <v>26</v>
      </c>
      <c r="D16" s="8" t="s">
        <v>27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</row>
    <row r="17" spans="1:9" s="69" customFormat="1" ht="19.5" x14ac:dyDescent="0.3">
      <c r="A17" s="60"/>
      <c r="B17" s="61" t="s">
        <v>28</v>
      </c>
      <c r="C17" s="65" t="s">
        <v>29</v>
      </c>
      <c r="D17" s="8" t="s">
        <v>27</v>
      </c>
      <c r="E17" s="9">
        <v>6</v>
      </c>
      <c r="F17" s="10">
        <f>3.4/5*3</f>
        <v>2.04</v>
      </c>
      <c r="G17" s="10">
        <f>0.65/5*3</f>
        <v>0.39</v>
      </c>
      <c r="H17" s="10">
        <f>19.9/5*3</f>
        <v>11.939999999999998</v>
      </c>
      <c r="I17" s="11">
        <f>100.5/5*3</f>
        <v>60.300000000000004</v>
      </c>
    </row>
    <row r="18" spans="1:9" s="69" customFormat="1" ht="20.25" thickBot="1" x14ac:dyDescent="0.35">
      <c r="A18" s="77"/>
      <c r="B18" s="78" t="s">
        <v>61</v>
      </c>
      <c r="C18" s="67" t="s">
        <v>62</v>
      </c>
      <c r="D18" s="12" t="s">
        <v>31</v>
      </c>
      <c r="E18" s="16">
        <v>47</v>
      </c>
      <c r="F18" s="13">
        <v>1</v>
      </c>
      <c r="G18" s="13">
        <v>0.6</v>
      </c>
      <c r="H18" s="13">
        <v>10.3</v>
      </c>
      <c r="I18" s="14">
        <v>48</v>
      </c>
    </row>
    <row r="19" spans="1:9" s="69" customFormat="1" ht="20.25" thickBot="1" x14ac:dyDescent="0.35">
      <c r="A19" s="57" t="s">
        <v>21</v>
      </c>
      <c r="B19" s="58"/>
      <c r="C19" s="50"/>
      <c r="D19" s="51"/>
      <c r="E19" s="26">
        <f>SUM(E11:E18)</f>
        <v>197.87</v>
      </c>
      <c r="F19" s="52">
        <f>SUM(F11:F18)</f>
        <v>37.502499999999998</v>
      </c>
      <c r="G19" s="52">
        <f>SUM(G11:G18)</f>
        <v>32.012499999999996</v>
      </c>
      <c r="H19" s="52">
        <f>SUM(H11:H18)</f>
        <v>141.16250000000002</v>
      </c>
      <c r="I19" s="53">
        <f>SUM(I11:I18)</f>
        <v>949.13</v>
      </c>
    </row>
    <row r="20" spans="1:9" s="69" customFormat="1" ht="19.5" x14ac:dyDescent="0.3">
      <c r="A20" s="59" t="s">
        <v>30</v>
      </c>
      <c r="B20" s="64" t="s">
        <v>18</v>
      </c>
      <c r="C20" s="68" t="s">
        <v>36</v>
      </c>
      <c r="D20" s="17" t="s">
        <v>31</v>
      </c>
      <c r="E20" s="5">
        <v>32</v>
      </c>
      <c r="F20" s="6">
        <v>0.6</v>
      </c>
      <c r="G20" s="6"/>
      <c r="H20" s="6">
        <v>33</v>
      </c>
      <c r="I20" s="7">
        <v>136</v>
      </c>
    </row>
    <row r="21" spans="1:9" s="69" customFormat="1" ht="19.5" x14ac:dyDescent="0.3">
      <c r="A21" s="60"/>
      <c r="B21" s="61" t="s">
        <v>41</v>
      </c>
      <c r="C21" s="84" t="s">
        <v>63</v>
      </c>
      <c r="D21" s="85" t="s">
        <v>64</v>
      </c>
      <c r="E21" s="9">
        <f>65.2-7.6</f>
        <v>57.6</v>
      </c>
      <c r="F21" s="86">
        <v>10.6</v>
      </c>
      <c r="G21" s="86">
        <v>12.3</v>
      </c>
      <c r="H21" s="86">
        <v>40.1</v>
      </c>
      <c r="I21" s="87">
        <v>318</v>
      </c>
    </row>
    <row r="22" spans="1:9" s="69" customFormat="1" ht="20.25" thickBot="1" x14ac:dyDescent="0.35">
      <c r="A22" s="62"/>
      <c r="B22" s="70"/>
      <c r="C22" s="67"/>
      <c r="D22" s="12"/>
      <c r="E22" s="16"/>
      <c r="F22" s="13"/>
      <c r="G22" s="13"/>
      <c r="H22" s="13"/>
      <c r="I22" s="14"/>
    </row>
    <row r="23" spans="1:9" s="69" customFormat="1" ht="20.25" thickBot="1" x14ac:dyDescent="0.35">
      <c r="A23" s="57" t="s">
        <v>21</v>
      </c>
      <c r="B23" s="58"/>
      <c r="C23" s="50"/>
      <c r="D23" s="51"/>
      <c r="E23" s="26">
        <f>SUM(E20:E22)</f>
        <v>89.6</v>
      </c>
      <c r="F23" s="52">
        <f>SUM(F20:F22)</f>
        <v>11.2</v>
      </c>
      <c r="G23" s="52">
        <f>SUM(G20:G22)</f>
        <v>12.3</v>
      </c>
      <c r="H23" s="52">
        <f>SUM(H20:H22)</f>
        <v>73.099999999999994</v>
      </c>
      <c r="I23" s="53">
        <f>SUM(I20:I22)</f>
        <v>454</v>
      </c>
    </row>
    <row r="24" spans="1:9" s="69" customFormat="1" ht="18.75" x14ac:dyDescent="0.3">
      <c r="A24" s="56"/>
      <c r="B24" s="56"/>
      <c r="C24" s="1"/>
      <c r="D24" s="1"/>
      <c r="E24" s="1"/>
      <c r="F24" s="1"/>
      <c r="G24" s="1"/>
      <c r="H24" s="71"/>
      <c r="I24" s="1"/>
    </row>
    <row r="25" spans="1:9" s="69" customFormat="1" ht="26.25" x14ac:dyDescent="0.3">
      <c r="A25" s="82"/>
      <c r="B25" s="82"/>
      <c r="C25" s="1"/>
      <c r="D25" s="1"/>
      <c r="E25" s="1"/>
      <c r="F25" s="1"/>
      <c r="G25" s="1"/>
      <c r="H25" s="71"/>
      <c r="I25" s="1"/>
    </row>
    <row r="26" spans="1:9" s="69" customFormat="1" ht="16.5" customHeight="1" x14ac:dyDescent="0.3">
      <c r="A26" s="1"/>
      <c r="B26" s="1"/>
      <c r="C26" s="19" t="s">
        <v>32</v>
      </c>
      <c r="D26" s="20"/>
      <c r="E26" s="21" t="s">
        <v>33</v>
      </c>
      <c r="F26" s="22"/>
      <c r="G26" s="1"/>
      <c r="H26" s="1"/>
      <c r="I26" s="1"/>
    </row>
    <row r="27" spans="1:9" ht="18.75" x14ac:dyDescent="0.25">
      <c r="A27" s="18"/>
      <c r="B27" s="18"/>
      <c r="C27" s="19"/>
      <c r="D27" s="20"/>
      <c r="E27" s="21"/>
      <c r="F27" s="22"/>
      <c r="G27" s="18"/>
      <c r="H27" s="18"/>
      <c r="I27" s="18"/>
    </row>
    <row r="28" spans="1:9" ht="18.75" x14ac:dyDescent="0.25">
      <c r="A28" s="33"/>
      <c r="B28" s="35"/>
      <c r="C28" s="23" t="s">
        <v>34</v>
      </c>
      <c r="D28" s="24"/>
      <c r="E28" s="32" t="s">
        <v>35</v>
      </c>
      <c r="F28" s="22"/>
      <c r="G28" s="34"/>
      <c r="H28" s="34"/>
      <c r="I28" s="34"/>
    </row>
    <row r="29" spans="1:9" x14ac:dyDescent="0.25">
      <c r="A29" s="33"/>
      <c r="B29" s="35"/>
      <c r="C29" s="36"/>
      <c r="D29" s="37"/>
      <c r="E29" s="34"/>
      <c r="F29" s="34"/>
      <c r="G29" s="34"/>
      <c r="H29" s="34"/>
      <c r="I29" s="34"/>
    </row>
    <row r="30" spans="1:9" x14ac:dyDescent="0.25">
      <c r="A30" s="29"/>
      <c r="B30" s="35"/>
      <c r="C30" s="36"/>
      <c r="D30" s="37"/>
      <c r="E30" s="29"/>
      <c r="F30" s="29"/>
      <c r="G30" s="29"/>
      <c r="H30" s="29"/>
      <c r="I30" s="29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4"/>
  <sheetViews>
    <sheetView zoomScale="90" zoomScaleNormal="90" workbookViewId="0">
      <selection activeCell="C12" sqref="C1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8" t="s">
        <v>5</v>
      </c>
      <c r="C1" s="89"/>
      <c r="D1" s="89"/>
      <c r="E1" s="90"/>
      <c r="F1" s="1" t="s">
        <v>1</v>
      </c>
      <c r="G1" s="2" t="s">
        <v>4</v>
      </c>
      <c r="H1" s="1" t="s">
        <v>3</v>
      </c>
      <c r="I1" s="3">
        <f>food1!I1</f>
        <v>44538</v>
      </c>
      <c r="J1" s="1"/>
    </row>
    <row r="2" spans="1:10" s="69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69" customFormat="1" ht="19.5" thickBot="1" x14ac:dyDescent="0.35">
      <c r="A3" s="43" t="s">
        <v>6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5" t="s">
        <v>14</v>
      </c>
      <c r="J3" s="4"/>
    </row>
    <row r="4" spans="1:10" s="69" customFormat="1" ht="19.5" x14ac:dyDescent="0.3">
      <c r="A4" s="80" t="s">
        <v>15</v>
      </c>
      <c r="B4" s="81" t="s">
        <v>16</v>
      </c>
      <c r="C4" s="72" t="s">
        <v>42</v>
      </c>
      <c r="D4" s="73" t="s">
        <v>43</v>
      </c>
      <c r="E4" s="5">
        <f>78.6+0.16-7.93-5</f>
        <v>65.829999999999984</v>
      </c>
      <c r="F4" s="74">
        <f>12.9/2</f>
        <v>6.45</v>
      </c>
      <c r="G4" s="74">
        <f>18.3/2</f>
        <v>9.15</v>
      </c>
      <c r="H4" s="74">
        <v>2</v>
      </c>
      <c r="I4" s="79">
        <f>235.9/2</f>
        <v>117.95</v>
      </c>
      <c r="J4" s="4"/>
    </row>
    <row r="5" spans="1:10" s="69" customFormat="1" ht="19.5" x14ac:dyDescent="0.3">
      <c r="A5" s="60"/>
      <c r="B5" s="61" t="s">
        <v>44</v>
      </c>
      <c r="C5" s="65" t="s">
        <v>45</v>
      </c>
      <c r="D5" s="8" t="s">
        <v>47</v>
      </c>
      <c r="E5" s="9">
        <f>25/15*18</f>
        <v>30</v>
      </c>
      <c r="F5" s="10">
        <f>5.4/15*18</f>
        <v>6.48</v>
      </c>
      <c r="G5" s="10">
        <f>6.54/15*18</f>
        <v>7.8479999999999999</v>
      </c>
      <c r="H5" s="10">
        <f>64.3/15*18</f>
        <v>77.16</v>
      </c>
      <c r="I5" s="11">
        <f>216.27/15*18</f>
        <v>259.524</v>
      </c>
      <c r="J5" s="1"/>
    </row>
    <row r="6" spans="1:10" s="69" customFormat="1" ht="19.5" x14ac:dyDescent="0.3">
      <c r="A6" s="75"/>
      <c r="B6" s="61" t="s">
        <v>48</v>
      </c>
      <c r="C6" s="65" t="s">
        <v>38</v>
      </c>
      <c r="D6" s="8" t="s">
        <v>17</v>
      </c>
      <c r="E6" s="9">
        <v>8</v>
      </c>
      <c r="F6" s="10">
        <v>0</v>
      </c>
      <c r="G6" s="10">
        <v>0</v>
      </c>
      <c r="H6" s="10">
        <v>15</v>
      </c>
      <c r="I6" s="11">
        <v>60</v>
      </c>
      <c r="J6" s="1"/>
    </row>
    <row r="7" spans="1:10" s="69" customFormat="1" ht="19.5" x14ac:dyDescent="0.3">
      <c r="A7" s="60"/>
      <c r="B7" s="76" t="s">
        <v>49</v>
      </c>
      <c r="C7" s="65" t="s">
        <v>19</v>
      </c>
      <c r="D7" s="8" t="s">
        <v>20</v>
      </c>
      <c r="E7" s="9">
        <v>8.44</v>
      </c>
      <c r="F7" s="10">
        <v>2.29</v>
      </c>
      <c r="G7" s="10">
        <v>0.9</v>
      </c>
      <c r="H7" s="10">
        <v>15</v>
      </c>
      <c r="I7" s="11">
        <v>77.7</v>
      </c>
      <c r="J7" s="1"/>
    </row>
    <row r="8" spans="1:10" s="69" customFormat="1" ht="19.5" x14ac:dyDescent="0.3">
      <c r="A8" s="75"/>
      <c r="B8" s="76" t="s">
        <v>39</v>
      </c>
      <c r="C8" s="65" t="s">
        <v>40</v>
      </c>
      <c r="D8" s="8" t="s">
        <v>50</v>
      </c>
      <c r="E8" s="9">
        <f>15+3.4-1.27</f>
        <v>17.13</v>
      </c>
      <c r="F8" s="10">
        <v>0.2</v>
      </c>
      <c r="G8" s="10">
        <v>0.4</v>
      </c>
      <c r="H8" s="10">
        <v>9.5</v>
      </c>
      <c r="I8" s="11">
        <v>44</v>
      </c>
      <c r="J8" s="1"/>
    </row>
    <row r="9" spans="1:10" s="69" customFormat="1" ht="20.25" thickBot="1" x14ac:dyDescent="0.35">
      <c r="A9" s="62"/>
      <c r="B9" s="63"/>
      <c r="C9" s="66"/>
      <c r="D9" s="38"/>
      <c r="E9" s="16"/>
      <c r="F9" s="13"/>
      <c r="G9" s="13"/>
      <c r="H9" s="13"/>
      <c r="I9" s="14"/>
      <c r="J9" s="15"/>
    </row>
    <row r="10" spans="1:10" s="69" customFormat="1" ht="20.25" thickBot="1" x14ac:dyDescent="0.35">
      <c r="A10" s="55" t="s">
        <v>21</v>
      </c>
      <c r="B10" s="56"/>
      <c r="C10" s="46"/>
      <c r="D10" s="47"/>
      <c r="E10" s="25">
        <f>SUM(E4:E9)</f>
        <v>129.39999999999998</v>
      </c>
      <c r="F10" s="48">
        <f>SUM(F4:F9)</f>
        <v>15.419999999999998</v>
      </c>
      <c r="G10" s="48">
        <f t="shared" ref="G10:I10" si="0">SUM(G4:G9)</f>
        <v>18.297999999999998</v>
      </c>
      <c r="H10" s="48">
        <f t="shared" si="0"/>
        <v>118.66</v>
      </c>
      <c r="I10" s="49">
        <f t="shared" si="0"/>
        <v>559.17399999999998</v>
      </c>
      <c r="J10" s="4"/>
    </row>
    <row r="11" spans="1:10" s="69" customFormat="1" ht="19.5" x14ac:dyDescent="0.3">
      <c r="A11" s="59" t="s">
        <v>22</v>
      </c>
      <c r="B11" s="64" t="s">
        <v>51</v>
      </c>
      <c r="C11" s="72" t="s">
        <v>52</v>
      </c>
      <c r="D11" s="73" t="s">
        <v>53</v>
      </c>
      <c r="E11" s="5">
        <v>15</v>
      </c>
      <c r="F11" s="74">
        <f>4.64/2</f>
        <v>2.3199999999999998</v>
      </c>
      <c r="G11" s="74">
        <f>5.36/2</f>
        <v>2.68</v>
      </c>
      <c r="H11" s="74">
        <f>6.08/2</f>
        <v>3.04</v>
      </c>
      <c r="I11" s="79">
        <f>91.2/2</f>
        <v>45.6</v>
      </c>
      <c r="J11" s="4"/>
    </row>
    <row r="12" spans="1:10" s="69" customFormat="1" ht="37.5" x14ac:dyDescent="0.3">
      <c r="A12" s="60"/>
      <c r="B12" s="61" t="s">
        <v>23</v>
      </c>
      <c r="C12" s="65" t="s">
        <v>54</v>
      </c>
      <c r="D12" s="8" t="s">
        <v>37</v>
      </c>
      <c r="E12" s="9">
        <f>75-10.4-0.74</f>
        <v>63.859999999999992</v>
      </c>
      <c r="F12" s="10">
        <f>5.34+3.54</f>
        <v>8.879999999999999</v>
      </c>
      <c r="G12" s="10">
        <f>7.65+4.32</f>
        <v>11.97</v>
      </c>
      <c r="H12" s="10">
        <f>21.2+16.55</f>
        <v>37.75</v>
      </c>
      <c r="I12" s="11">
        <f>165.6+45.43</f>
        <v>211.03</v>
      </c>
      <c r="J12" s="1"/>
    </row>
    <row r="13" spans="1:10" s="69" customFormat="1" ht="19.5" x14ac:dyDescent="0.3">
      <c r="A13" s="60"/>
      <c r="B13" s="61" t="s">
        <v>24</v>
      </c>
      <c r="C13" s="65" t="s">
        <v>56</v>
      </c>
      <c r="D13" s="8" t="s">
        <v>57</v>
      </c>
      <c r="E13" s="9">
        <f>70-16.4-7.73</f>
        <v>45.870000000000005</v>
      </c>
      <c r="F13" s="10">
        <f>21-3.16</f>
        <v>17.84</v>
      </c>
      <c r="G13" s="10">
        <v>10.26</v>
      </c>
      <c r="H13" s="10">
        <v>0.6</v>
      </c>
      <c r="I13" s="11">
        <v>191</v>
      </c>
      <c r="J13" s="1"/>
    </row>
    <row r="14" spans="1:10" s="69" customFormat="1" ht="19.5" x14ac:dyDescent="0.3">
      <c r="A14" s="60"/>
      <c r="B14" s="61" t="s">
        <v>44</v>
      </c>
      <c r="C14" s="83" t="s">
        <v>58</v>
      </c>
      <c r="D14" s="8" t="s">
        <v>60</v>
      </c>
      <c r="E14" s="9">
        <v>18</v>
      </c>
      <c r="F14" s="10">
        <f>6.51/20*18+1.68</f>
        <v>7.5389999999999997</v>
      </c>
      <c r="G14" s="10">
        <f>4.27/20*18+6.78</f>
        <v>10.622999999999999</v>
      </c>
      <c r="H14" s="10">
        <f>38.55/20*18+38.14</f>
        <v>72.834999999999994</v>
      </c>
      <c r="I14" s="11">
        <f>209.28/20*18+159.27</f>
        <v>347.62200000000001</v>
      </c>
      <c r="J14" s="1"/>
    </row>
    <row r="15" spans="1:10" s="69" customFormat="1" ht="19.5" x14ac:dyDescent="0.3">
      <c r="A15" s="75"/>
      <c r="B15" s="61" t="s">
        <v>48</v>
      </c>
      <c r="C15" s="65" t="s">
        <v>38</v>
      </c>
      <c r="D15" s="8" t="s">
        <v>17</v>
      </c>
      <c r="E15" s="9">
        <v>8</v>
      </c>
      <c r="F15" s="10">
        <v>0</v>
      </c>
      <c r="G15" s="10">
        <v>0</v>
      </c>
      <c r="H15" s="10">
        <v>15</v>
      </c>
      <c r="I15" s="11">
        <v>60</v>
      </c>
      <c r="J15" s="1"/>
    </row>
    <row r="16" spans="1:10" s="69" customFormat="1" ht="19.5" x14ac:dyDescent="0.3">
      <c r="A16" s="60"/>
      <c r="B16" s="61" t="s">
        <v>25</v>
      </c>
      <c r="C16" s="65" t="s">
        <v>26</v>
      </c>
      <c r="D16" s="8" t="s">
        <v>27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  <c r="J16" s="1"/>
    </row>
    <row r="17" spans="1:10" s="69" customFormat="1" ht="19.5" x14ac:dyDescent="0.3">
      <c r="A17" s="60"/>
      <c r="B17" s="61" t="s">
        <v>28</v>
      </c>
      <c r="C17" s="65" t="s">
        <v>29</v>
      </c>
      <c r="D17" s="8" t="s">
        <v>27</v>
      </c>
      <c r="E17" s="9">
        <v>6</v>
      </c>
      <c r="F17" s="10">
        <f>3.4/5*3</f>
        <v>2.04</v>
      </c>
      <c r="G17" s="10">
        <f>0.65/5*3</f>
        <v>0.39</v>
      </c>
      <c r="H17" s="10">
        <f>19.9/5*3</f>
        <v>11.939999999999998</v>
      </c>
      <c r="I17" s="11">
        <f>100.5/5*3</f>
        <v>60.300000000000004</v>
      </c>
      <c r="J17" s="15"/>
    </row>
    <row r="18" spans="1:10" s="69" customFormat="1" ht="20.25" thickBot="1" x14ac:dyDescent="0.35">
      <c r="A18" s="77"/>
      <c r="B18" s="78" t="s">
        <v>61</v>
      </c>
      <c r="C18" s="67" t="s">
        <v>62</v>
      </c>
      <c r="D18" s="12" t="s">
        <v>31</v>
      </c>
      <c r="E18" s="16">
        <v>47</v>
      </c>
      <c r="F18" s="13">
        <v>1</v>
      </c>
      <c r="G18" s="13">
        <v>0.6</v>
      </c>
      <c r="H18" s="13">
        <v>10.3</v>
      </c>
      <c r="I18" s="14">
        <v>48</v>
      </c>
      <c r="J18" s="1"/>
    </row>
    <row r="19" spans="1:10" s="69" customFormat="1" ht="20.25" thickBot="1" x14ac:dyDescent="0.35">
      <c r="A19" s="57" t="s">
        <v>21</v>
      </c>
      <c r="B19" s="58"/>
      <c r="C19" s="50"/>
      <c r="D19" s="51"/>
      <c r="E19" s="26">
        <f>SUM(E11:E18)</f>
        <v>209.73</v>
      </c>
      <c r="F19" s="52">
        <f>SUM(F11:F18)</f>
        <v>42.018999999999998</v>
      </c>
      <c r="G19" s="52">
        <f>SUM(G11:G18)</f>
        <v>36.973000000000006</v>
      </c>
      <c r="H19" s="52">
        <f>SUM(H11:H18)</f>
        <v>163.495</v>
      </c>
      <c r="I19" s="53">
        <f>SUM(I11:I18)</f>
        <v>1025.9519999999998</v>
      </c>
      <c r="J19" s="1"/>
    </row>
    <row r="20" spans="1:10" s="69" customFormat="1" ht="19.5" x14ac:dyDescent="0.3">
      <c r="A20" s="59" t="s">
        <v>30</v>
      </c>
      <c r="B20" s="64" t="s">
        <v>18</v>
      </c>
      <c r="C20" s="68" t="s">
        <v>36</v>
      </c>
      <c r="D20" s="17" t="s">
        <v>31</v>
      </c>
      <c r="E20" s="5">
        <v>32</v>
      </c>
      <c r="F20" s="6">
        <v>0.6</v>
      </c>
      <c r="G20" s="6"/>
      <c r="H20" s="6">
        <v>33</v>
      </c>
      <c r="I20" s="7">
        <v>136</v>
      </c>
      <c r="J20" s="15"/>
    </row>
    <row r="21" spans="1:10" s="69" customFormat="1" ht="19.5" x14ac:dyDescent="0.3">
      <c r="A21" s="60"/>
      <c r="B21" s="61" t="s">
        <v>41</v>
      </c>
      <c r="C21" s="84" t="s">
        <v>63</v>
      </c>
      <c r="D21" s="85" t="s">
        <v>65</v>
      </c>
      <c r="E21" s="9">
        <f>65.2+1.4</f>
        <v>66.600000000000009</v>
      </c>
      <c r="F21" s="86">
        <f>10.6/7*9</f>
        <v>13.628571428571428</v>
      </c>
      <c r="G21" s="86">
        <f>12.3/7*9</f>
        <v>15.814285714285717</v>
      </c>
      <c r="H21" s="86">
        <f>40.1/7*9</f>
        <v>51.557142857142857</v>
      </c>
      <c r="I21" s="87">
        <f>318/7*9</f>
        <v>408.85714285714289</v>
      </c>
      <c r="J21" s="1"/>
    </row>
    <row r="22" spans="1:10" s="69" customFormat="1" ht="20.25" thickBot="1" x14ac:dyDescent="0.35">
      <c r="A22" s="62"/>
      <c r="B22" s="70"/>
      <c r="C22" s="67"/>
      <c r="D22" s="12"/>
      <c r="E22" s="16"/>
      <c r="F22" s="13"/>
      <c r="G22" s="13"/>
      <c r="H22" s="13"/>
      <c r="I22" s="14"/>
      <c r="J22" s="1"/>
    </row>
    <row r="23" spans="1:10" s="69" customFormat="1" ht="20.25" thickBot="1" x14ac:dyDescent="0.35">
      <c r="A23" s="57" t="s">
        <v>21</v>
      </c>
      <c r="B23" s="58"/>
      <c r="C23" s="50"/>
      <c r="D23" s="54"/>
      <c r="E23" s="26">
        <f>SUM(E20:E22)</f>
        <v>98.600000000000009</v>
      </c>
      <c r="F23" s="52">
        <f>SUM(F20:F22)</f>
        <v>14.228571428571428</v>
      </c>
      <c r="G23" s="52">
        <f>SUM(G20:G22)</f>
        <v>15.814285714285717</v>
      </c>
      <c r="H23" s="52">
        <f>SUM(H20:H22)</f>
        <v>84.55714285714285</v>
      </c>
      <c r="I23" s="53">
        <f>SUM(I20:I22)</f>
        <v>544.85714285714289</v>
      </c>
      <c r="J23" s="1"/>
    </row>
    <row r="24" spans="1:10" s="69" customFormat="1" ht="26.25" x14ac:dyDescent="0.3">
      <c r="A24" s="82"/>
      <c r="B24" s="82"/>
      <c r="C24" s="39"/>
      <c r="D24" s="40"/>
      <c r="E24" s="41"/>
      <c r="F24" s="42"/>
      <c r="G24" s="42"/>
      <c r="H24" s="42"/>
      <c r="I24" s="42"/>
      <c r="J24" s="1"/>
    </row>
    <row r="25" spans="1:10" s="69" customFormat="1" ht="26.25" x14ac:dyDescent="0.3">
      <c r="A25" s="82"/>
      <c r="B25" s="82"/>
      <c r="C25" s="39"/>
      <c r="D25" s="40"/>
      <c r="E25" s="41"/>
      <c r="F25" s="42"/>
      <c r="G25" s="42"/>
      <c r="H25" s="42"/>
      <c r="I25" s="42"/>
      <c r="J25" s="1"/>
    </row>
    <row r="26" spans="1:10" ht="18.75" x14ac:dyDescent="0.25">
      <c r="A26" s="18"/>
      <c r="B26" s="18"/>
      <c r="C26" s="19" t="s">
        <v>32</v>
      </c>
      <c r="D26" s="20"/>
      <c r="E26" s="21" t="s">
        <v>33</v>
      </c>
      <c r="F26" s="22"/>
      <c r="G26" s="27"/>
      <c r="H26" s="18"/>
      <c r="I26" s="18"/>
      <c r="J26" s="18"/>
    </row>
    <row r="27" spans="1:10" ht="18.75" x14ac:dyDescent="0.25">
      <c r="A27" s="18"/>
      <c r="B27" s="18"/>
      <c r="C27" s="19"/>
      <c r="D27" s="20"/>
      <c r="E27" s="21"/>
      <c r="F27" s="22"/>
      <c r="G27" s="18"/>
      <c r="H27" s="18"/>
      <c r="I27" s="18"/>
      <c r="J27" s="18"/>
    </row>
    <row r="28" spans="1:10" ht="18.75" x14ac:dyDescent="0.25">
      <c r="A28" s="18"/>
      <c r="B28" s="18"/>
      <c r="C28" s="23" t="s">
        <v>34</v>
      </c>
      <c r="D28" s="24"/>
      <c r="E28" s="32" t="s">
        <v>35</v>
      </c>
      <c r="F28" s="22"/>
      <c r="G28" s="18"/>
      <c r="H28" s="18"/>
      <c r="I28" s="18"/>
      <c r="J28" s="18"/>
    </row>
    <row r="29" spans="1:10" x14ac:dyDescent="0.25">
      <c r="A29" s="33"/>
      <c r="B29" s="35"/>
      <c r="C29" s="36"/>
      <c r="D29" s="37"/>
      <c r="E29" s="34"/>
      <c r="F29" s="34"/>
      <c r="G29" s="34"/>
      <c r="H29" s="34"/>
      <c r="I29" s="34"/>
      <c r="J29" s="28"/>
    </row>
    <row r="30" spans="1:10" x14ac:dyDescent="0.25">
      <c r="A30" s="33"/>
      <c r="B30" s="35"/>
      <c r="C30" s="36"/>
      <c r="D30" s="37"/>
      <c r="E30" s="34"/>
      <c r="F30" s="34"/>
      <c r="G30" s="34"/>
      <c r="H30" s="34"/>
      <c r="I30" s="34"/>
      <c r="J30" s="28"/>
    </row>
    <row r="31" spans="1:10" x14ac:dyDescent="0.25">
      <c r="A31" s="29"/>
      <c r="B31" s="35"/>
      <c r="C31" s="36"/>
      <c r="D31" s="37"/>
      <c r="E31" s="29"/>
      <c r="F31" s="29"/>
      <c r="G31" s="29"/>
      <c r="H31" s="29"/>
      <c r="I31" s="29"/>
      <c r="J31" s="28"/>
    </row>
    <row r="32" spans="1:1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8"/>
    </row>
    <row r="33" spans="1:10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2021-12-07T21:26:52Z</dcterms:modified>
</cp:coreProperties>
</file>