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2" i="21" l="1"/>
  <c r="G22" i="21"/>
  <c r="F22" i="21"/>
  <c r="E22" i="21"/>
  <c r="H21" i="21"/>
  <c r="H22" i="21" s="1"/>
  <c r="F18" i="21"/>
  <c r="I17" i="21"/>
  <c r="H17" i="21"/>
  <c r="G17" i="21"/>
  <c r="F17" i="21"/>
  <c r="I16" i="21"/>
  <c r="H16" i="21"/>
  <c r="G16" i="21"/>
  <c r="F16" i="21"/>
  <c r="I14" i="21"/>
  <c r="H14" i="21"/>
  <c r="G14" i="21"/>
  <c r="F14" i="21"/>
  <c r="I13" i="21"/>
  <c r="H13" i="21"/>
  <c r="G13" i="21"/>
  <c r="G18" i="21" s="1"/>
  <c r="F13" i="21"/>
  <c r="E13" i="21"/>
  <c r="E18" i="21" s="1"/>
  <c r="I11" i="21"/>
  <c r="I18" i="21" s="1"/>
  <c r="H11" i="21"/>
  <c r="H18" i="21" s="1"/>
  <c r="F11" i="21"/>
  <c r="I10" i="21"/>
  <c r="G10" i="21"/>
  <c r="E10" i="21"/>
  <c r="I4" i="21"/>
  <c r="H4" i="21"/>
  <c r="H10" i="21" s="1"/>
  <c r="G4" i="21"/>
  <c r="F4" i="21"/>
  <c r="F10" i="21" s="1"/>
  <c r="E4" i="21"/>
  <c r="I22" i="22"/>
  <c r="H22" i="22"/>
  <c r="G22" i="22"/>
  <c r="F22" i="22"/>
  <c r="E22" i="22"/>
  <c r="I17" i="22"/>
  <c r="H17" i="22"/>
  <c r="G17" i="22"/>
  <c r="F17" i="22"/>
  <c r="I16" i="22"/>
  <c r="H16" i="22"/>
  <c r="G16" i="22"/>
  <c r="F16" i="22"/>
  <c r="I14" i="22"/>
  <c r="H14" i="22"/>
  <c r="G14" i="22"/>
  <c r="F14" i="22"/>
  <c r="I13" i="22"/>
  <c r="H13" i="22"/>
  <c r="G13" i="22"/>
  <c r="G18" i="22" s="1"/>
  <c r="F13" i="22"/>
  <c r="E13" i="22"/>
  <c r="E18" i="22" s="1"/>
  <c r="I11" i="22"/>
  <c r="I18" i="22" s="1"/>
  <c r="H11" i="22"/>
  <c r="H18" i="22" s="1"/>
  <c r="F11" i="22"/>
  <c r="F18" i="22" s="1"/>
  <c r="I4" i="22"/>
  <c r="I10" i="22" s="1"/>
  <c r="H4" i="22"/>
  <c r="H10" i="22" s="1"/>
  <c r="G4" i="22"/>
  <c r="G10" i="22" s="1"/>
  <c r="F4" i="22"/>
  <c r="F10" i="22" s="1"/>
  <c r="E4" i="22"/>
  <c r="E10" i="22" s="1"/>
  <c r="I1" i="21" l="1"/>
</calcChain>
</file>

<file path=xl/sharedStrings.xml><?xml version="1.0" encoding="utf-8"?>
<sst xmlns="http://schemas.openxmlformats.org/spreadsheetml/2006/main" count="138" uniqueCount="64">
  <si>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</si>
  <si>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</si>
  <si>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</si>
  <si>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</si>
  <si>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</si>
  <si>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</si>
  <si>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</si>
  <si>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</si>
  <si>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</si>
  <si>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</si>
  <si>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</si>
  <si>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</si>
  <si>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</si>
  <si>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</si>
  <si>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</si>
  <si>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</si>
  <si>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</si>
  <si>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</si>
  <si>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</si>
  <si>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</si>
  <si>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</si>
  <si>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</si>
  <si>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</si>
  <si>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</si>
  <si>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</si>
  <si>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</si>
  <si>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</si>
  <si>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</si>
  <si>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</si>
  <si>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</si>
  <si>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</si>
  <si>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</si>
  <si>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</si>
  <si>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</si>
  <si>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</si>
  <si>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</si>
  <si>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</si>
  <si>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</si>
  <si>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Сок 0,2</t>
  </si>
  <si>
    <t>1/50</t>
  </si>
  <si>
    <t>выпечка</t>
  </si>
  <si>
    <t>гарнир</t>
  </si>
  <si>
    <t>1/150</t>
  </si>
  <si>
    <t>220/10</t>
  </si>
  <si>
    <t>сыр</t>
  </si>
  <si>
    <t>Сыр</t>
  </si>
  <si>
    <t>1/10</t>
  </si>
  <si>
    <t>250/10</t>
  </si>
  <si>
    <t>Рис отварной</t>
  </si>
  <si>
    <t>Булочка с маком</t>
  </si>
  <si>
    <t>мармелад</t>
  </si>
  <si>
    <t>Мармелад</t>
  </si>
  <si>
    <t>1/15</t>
  </si>
  <si>
    <t>Каша пшеничная на молоке</t>
  </si>
  <si>
    <t>Каша пшеничная на молоке с м/сл</t>
  </si>
  <si>
    <t>Какао на молоке сгущенном</t>
  </si>
  <si>
    <t>масло</t>
  </si>
  <si>
    <t>Масло сливочное</t>
  </si>
  <si>
    <t>Салат из огурцов с зеленым грошком, зелень</t>
  </si>
  <si>
    <t>Суп гречневый на мясном бульоне с курицей</t>
  </si>
  <si>
    <t>Поджарка мясная</t>
  </si>
  <si>
    <t>38/38</t>
  </si>
  <si>
    <t>50/50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</si>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</sst>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8">
    <xf numFmtId="0" fontId="0" fillId="0" borderId="0"/>
    <xf numFmtId="0" fontId="55" fillId="0" borderId="0"/>
    <xf numFmtId="0" fontId="59" fillId="0" borderId="0"/>
    <xf numFmtId="0" fontId="61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56" fillId="0" borderId="0" xfId="0" applyFont="1" applyFill="1"/>
    <xf numFmtId="0" fontId="56" fillId="0" borderId="4" xfId="0" applyFont="1" applyFill="1" applyBorder="1"/>
    <xf numFmtId="14" fontId="56" fillId="0" borderId="4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Fill="1" applyAlignment="1">
      <alignment vertical="center"/>
    </xf>
    <xf numFmtId="4" fontId="58" fillId="0" borderId="6" xfId="1" applyNumberFormat="1" applyFont="1" applyFill="1" applyBorder="1" applyAlignment="1">
      <alignment horizontal="center" vertical="center" wrapText="1"/>
    </xf>
    <xf numFmtId="4" fontId="57" fillId="0" borderId="6" xfId="1" applyNumberFormat="1" applyFont="1" applyBorder="1" applyAlignment="1">
      <alignment horizontal="center" vertical="center" wrapText="1"/>
    </xf>
    <xf numFmtId="4" fontId="57" fillId="0" borderId="7" xfId="1" applyNumberFormat="1" applyFont="1" applyBorder="1" applyAlignment="1">
      <alignment horizontal="center" vertical="center" wrapText="1"/>
    </xf>
    <xf numFmtId="49" fontId="57" fillId="0" borderId="4" xfId="1" applyNumberFormat="1" applyFont="1" applyFill="1" applyBorder="1" applyAlignment="1">
      <alignment horizontal="center" vertical="center" wrapText="1"/>
    </xf>
    <xf numFmtId="4" fontId="58" fillId="0" borderId="4" xfId="1" applyNumberFormat="1" applyFont="1" applyFill="1" applyBorder="1" applyAlignment="1">
      <alignment horizontal="center" vertical="center" wrapText="1"/>
    </xf>
    <xf numFmtId="4" fontId="57" fillId="0" borderId="4" xfId="1" applyNumberFormat="1" applyFont="1" applyBorder="1" applyAlignment="1">
      <alignment horizontal="center" vertical="center" wrapText="1"/>
    </xf>
    <xf numFmtId="4" fontId="57" fillId="0" borderId="8" xfId="1" applyNumberFormat="1" applyFont="1" applyBorder="1" applyAlignment="1">
      <alignment horizontal="center" vertical="center" wrapText="1"/>
    </xf>
    <xf numFmtId="4" fontId="57" fillId="0" borderId="4" xfId="1" applyNumberFormat="1" applyFont="1" applyFill="1" applyBorder="1" applyAlignment="1">
      <alignment horizontal="center" vertical="center" wrapText="1"/>
    </xf>
    <xf numFmtId="4" fontId="57" fillId="0" borderId="8" xfId="1" applyNumberFormat="1" applyFont="1" applyFill="1" applyBorder="1" applyAlignment="1">
      <alignment horizontal="center" vertical="center" wrapText="1"/>
    </xf>
    <xf numFmtId="49" fontId="57" fillId="0" borderId="10" xfId="1" applyNumberFormat="1" applyFont="1" applyFill="1" applyBorder="1" applyAlignment="1">
      <alignment horizontal="center" vertical="center" wrapText="1"/>
    </xf>
    <xf numFmtId="4" fontId="57" fillId="0" borderId="10" xfId="1" applyNumberFormat="1" applyFont="1" applyFill="1" applyBorder="1" applyAlignment="1">
      <alignment horizontal="center" vertical="center" wrapText="1"/>
    </xf>
    <xf numFmtId="4" fontId="57" fillId="0" borderId="11" xfId="1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4" fontId="58" fillId="0" borderId="10" xfId="1" applyNumberFormat="1" applyFont="1" applyFill="1" applyBorder="1" applyAlignment="1">
      <alignment horizontal="center" vertical="center" wrapText="1"/>
    </xf>
    <xf numFmtId="49" fontId="57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60" fillId="0" borderId="0" xfId="3" applyNumberFormat="1" applyFont="1" applyBorder="1" applyAlignment="1">
      <alignment horizontal="right" vertical="center"/>
    </xf>
    <xf numFmtId="0" fontId="60" fillId="0" borderId="0" xfId="3" applyNumberFormat="1" applyFont="1" applyBorder="1" applyAlignment="1">
      <alignment horizontal="center" vertical="center"/>
    </xf>
    <xf numFmtId="0" fontId="60" fillId="0" borderId="0" xfId="3" applyNumberFormat="1" applyFont="1" applyBorder="1" applyAlignment="1">
      <alignment vertical="center"/>
    </xf>
    <xf numFmtId="0" fontId="60" fillId="0" borderId="0" xfId="3" applyNumberFormat="1" applyFont="1" applyFill="1" applyBorder="1" applyAlignment="1">
      <alignment vertical="center"/>
    </xf>
    <xf numFmtId="0" fontId="60" fillId="0" borderId="0" xfId="3" applyNumberFormat="1" applyFont="1" applyFill="1" applyBorder="1" applyAlignment="1">
      <alignment horizontal="right" vertical="center"/>
    </xf>
    <xf numFmtId="0" fontId="60" fillId="0" borderId="0" xfId="3" applyNumberFormat="1" applyFont="1" applyFill="1" applyBorder="1" applyAlignment="1">
      <alignment horizontal="center" vertical="center"/>
    </xf>
    <xf numFmtId="4" fontId="58" fillId="0" borderId="21" xfId="1" applyNumberFormat="1" applyFont="1" applyFill="1" applyBorder="1" applyAlignment="1">
      <alignment horizontal="center" vertical="center" wrapText="1"/>
    </xf>
    <xf numFmtId="4" fontId="58" fillId="0" borderId="1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2" fillId="0" borderId="0" xfId="0" applyFont="1"/>
    <xf numFmtId="0" fontId="62" fillId="0" borderId="0" xfId="0" applyFont="1" applyBorder="1"/>
    <xf numFmtId="4" fontId="57" fillId="0" borderId="10" xfId="1" applyNumberFormat="1" applyFont="1" applyBorder="1" applyAlignment="1">
      <alignment horizontal="center" vertical="center" wrapText="1"/>
    </xf>
    <xf numFmtId="4" fontId="57" fillId="0" borderId="11" xfId="1" applyNumberFormat="1" applyFont="1" applyBorder="1" applyAlignment="1">
      <alignment horizontal="center" vertical="center" wrapText="1"/>
    </xf>
    <xf numFmtId="0" fontId="60" fillId="0" borderId="0" xfId="21" applyNumberFormat="1" applyFont="1" applyFill="1" applyBorder="1" applyAlignment="1" applyProtection="1">
      <alignment vertical="center"/>
    </xf>
    <xf numFmtId="0" fontId="63" fillId="0" borderId="0" xfId="21" applyNumberFormat="1" applyFont="1" applyBorder="1" applyAlignment="1" applyProtection="1"/>
    <xf numFmtId="2" fontId="64" fillId="0" borderId="0" xfId="21" applyNumberFormat="1" applyFont="1" applyFill="1" applyBorder="1" applyAlignment="1" applyProtection="1">
      <alignment horizontal="center"/>
    </xf>
    <xf numFmtId="0" fontId="63" fillId="0" borderId="0" xfId="21" applyNumberFormat="1" applyFont="1" applyBorder="1" applyAlignment="1" applyProtection="1">
      <alignment horizontal="right" vertical="center"/>
    </xf>
    <xf numFmtId="0" fontId="63" fillId="0" borderId="0" xfId="21" applyNumberFormat="1" applyFont="1" applyBorder="1" applyAlignment="1" applyProtection="1">
      <alignment vertical="center"/>
    </xf>
    <xf numFmtId="0" fontId="63" fillId="0" borderId="0" xfId="21" applyNumberFormat="1" applyFont="1" applyFill="1" applyBorder="1" applyAlignment="1" applyProtection="1">
      <alignment vertical="center"/>
    </xf>
    <xf numFmtId="0" fontId="56" fillId="0" borderId="0" xfId="0" applyFont="1" applyFill="1" applyBorder="1" applyAlignment="1">
      <alignment vertical="center"/>
    </xf>
    <xf numFmtId="49" fontId="57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1" fontId="56" fillId="0" borderId="0" xfId="0" applyNumberFormat="1" applyFont="1" applyFill="1" applyBorder="1" applyAlignment="1" applyProtection="1">
      <alignment horizontal="center" vertical="center"/>
      <protection locked="0"/>
    </xf>
    <xf numFmtId="4" fontId="58" fillId="0" borderId="0" xfId="1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 applyProtection="1">
      <alignment horizontal="center" vertical="center"/>
      <protection locked="0"/>
    </xf>
    <xf numFmtId="49" fontId="57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49" fontId="57" fillId="0" borderId="21" xfId="0" applyNumberFormat="1" applyFont="1" applyFill="1" applyBorder="1" applyAlignment="1" applyProtection="1">
      <alignment horizontal="center" vertical="center"/>
      <protection locked="0"/>
    </xf>
    <xf numFmtId="2" fontId="57" fillId="0" borderId="21" xfId="0" applyNumberFormat="1" applyFont="1" applyFill="1" applyBorder="1" applyAlignment="1" applyProtection="1">
      <alignment horizontal="center" vertical="center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49" fontId="57" fillId="0" borderId="13" xfId="0" applyNumberFormat="1" applyFont="1" applyFill="1" applyBorder="1" applyAlignment="1" applyProtection="1">
      <alignment horizontal="center" vertical="center"/>
      <protection locked="0"/>
    </xf>
    <xf numFmtId="2" fontId="57" fillId="0" borderId="13" xfId="0" applyNumberFormat="1" applyFont="1" applyFill="1" applyBorder="1" applyAlignment="1" applyProtection="1">
      <alignment horizontal="center" vertical="center"/>
      <protection locked="0"/>
    </xf>
    <xf numFmtId="2" fontId="57" fillId="0" borderId="14" xfId="0" applyNumberFormat="1" applyFont="1" applyFill="1" applyBorder="1" applyAlignment="1" applyProtection="1">
      <alignment horizontal="center" vertical="center"/>
      <protection locked="0"/>
    </xf>
    <xf numFmtId="1" fontId="57" fillId="0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5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9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/>
    </xf>
    <xf numFmtId="0" fontId="57" fillId="0" borderId="4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 vertical="center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6" xfId="0" applyFont="1" applyFill="1" applyBorder="1" applyAlignment="1" applyProtection="1">
      <alignment horizontal="center" vertical="center"/>
      <protection locked="0"/>
    </xf>
    <xf numFmtId="0" fontId="57" fillId="0" borderId="4" xfId="1" applyFont="1" applyFill="1" applyBorder="1" applyAlignment="1">
      <alignment horizontal="center" vertical="center" wrapText="1"/>
    </xf>
    <xf numFmtId="0" fontId="60" fillId="0" borderId="10" xfId="2" applyFont="1" applyFill="1" applyBorder="1" applyAlignment="1" applyProtection="1">
      <alignment horizontal="center" vertical="center" wrapText="1"/>
      <protection locked="0"/>
    </xf>
    <xf numFmtId="0" fontId="57" fillId="0" borderId="10" xfId="1" applyFont="1" applyFill="1" applyBorder="1" applyAlignment="1">
      <alignment horizontal="center" vertical="center" wrapText="1"/>
    </xf>
    <xf numFmtId="0" fontId="60" fillId="0" borderId="6" xfId="2" applyFont="1" applyFill="1" applyBorder="1" applyAlignment="1" applyProtection="1">
      <alignment horizontal="center" vertical="center" wrapText="1"/>
      <protection locked="0"/>
    </xf>
    <xf numFmtId="0" fontId="60" fillId="0" borderId="4" xfId="2" applyFont="1" applyFill="1" applyBorder="1" applyAlignment="1" applyProtection="1">
      <alignment horizontal="center" vertical="center" wrapText="1"/>
      <protection locked="0"/>
    </xf>
    <xf numFmtId="0" fontId="56" fillId="0" borderId="0" xfId="0" applyFont="1"/>
    <xf numFmtId="0" fontId="57" fillId="0" borderId="10" xfId="0" applyFont="1" applyFill="1" applyBorder="1" applyAlignment="1" applyProtection="1">
      <alignment horizontal="center"/>
      <protection locked="0"/>
    </xf>
    <xf numFmtId="4" fontId="56" fillId="0" borderId="0" xfId="0" applyNumberFormat="1" applyFont="1" applyFill="1"/>
    <xf numFmtId="0" fontId="60" fillId="0" borderId="6" xfId="2" applyFont="1" applyFill="1" applyBorder="1" applyAlignment="1" applyProtection="1">
      <alignment horizontal="center" vertical="center"/>
      <protection locked="0"/>
    </xf>
    <xf numFmtId="49" fontId="57" fillId="0" borderId="6" xfId="2" applyNumberFormat="1" applyFont="1" applyFill="1" applyBorder="1" applyAlignment="1" applyProtection="1">
      <alignment horizontal="center" vertical="center"/>
      <protection locked="0"/>
    </xf>
    <xf numFmtId="4" fontId="58" fillId="0" borderId="6" xfId="1" applyNumberFormat="1" applyFont="1" applyFill="1" applyBorder="1" applyAlignment="1">
      <alignment horizontal="center" vertical="center"/>
    </xf>
    <xf numFmtId="4" fontId="57" fillId="0" borderId="6" xfId="1" applyNumberFormat="1" applyFont="1" applyBorder="1" applyAlignment="1">
      <alignment horizontal="center" vertical="center"/>
    </xf>
    <xf numFmtId="4" fontId="57" fillId="0" borderId="7" xfId="1" applyNumberFormat="1" applyFont="1" applyBorder="1" applyAlignment="1">
      <alignment horizontal="center" vertical="center"/>
    </xf>
    <xf numFmtId="0" fontId="57" fillId="0" borderId="4" xfId="1" applyFont="1" applyFill="1" applyBorder="1" applyAlignment="1">
      <alignment horizontal="center" vertical="center"/>
    </xf>
    <xf numFmtId="49" fontId="57" fillId="0" borderId="4" xfId="1" applyNumberFormat="1" applyFont="1" applyFill="1" applyBorder="1" applyAlignment="1">
      <alignment horizontal="center" vertical="center"/>
    </xf>
    <xf numFmtId="4" fontId="58" fillId="0" borderId="4" xfId="1" applyNumberFormat="1" applyFont="1" applyFill="1" applyBorder="1" applyAlignment="1">
      <alignment horizontal="center" vertical="center"/>
    </xf>
    <xf numFmtId="4" fontId="57" fillId="0" borderId="4" xfId="1" applyNumberFormat="1" applyFont="1" applyFill="1" applyBorder="1" applyAlignment="1">
      <alignment horizontal="center" vertical="center"/>
    </xf>
    <xf numFmtId="4" fontId="57" fillId="0" borderId="8" xfId="1" applyNumberFormat="1" applyFont="1" applyFill="1" applyBorder="1" applyAlignment="1">
      <alignment horizontal="center" vertical="center"/>
    </xf>
    <xf numFmtId="0" fontId="60" fillId="0" borderId="10" xfId="2" applyFont="1" applyFill="1" applyBorder="1" applyAlignment="1" applyProtection="1">
      <alignment horizontal="center" vertical="center"/>
      <protection locked="0"/>
    </xf>
    <xf numFmtId="49" fontId="57" fillId="0" borderId="10" xfId="2" applyNumberFormat="1" applyFont="1" applyFill="1" applyBorder="1" applyAlignment="1" applyProtection="1">
      <alignment horizontal="center" vertical="center"/>
      <protection locked="0"/>
    </xf>
    <xf numFmtId="4" fontId="58" fillId="0" borderId="10" xfId="1" applyNumberFormat="1" applyFont="1" applyFill="1" applyBorder="1" applyAlignment="1">
      <alignment horizontal="center" vertical="center"/>
    </xf>
    <xf numFmtId="4" fontId="57" fillId="0" borderId="10" xfId="1" applyNumberFormat="1" applyFont="1" applyBorder="1" applyAlignment="1">
      <alignment horizontal="center" vertical="center"/>
    </xf>
    <xf numFmtId="4" fontId="57" fillId="0" borderId="11" xfId="1" applyNumberFormat="1" applyFont="1" applyBorder="1" applyAlignment="1">
      <alignment horizontal="center" vertical="center"/>
    </xf>
    <xf numFmtId="0" fontId="57" fillId="0" borderId="21" xfId="0" applyFont="1" applyFill="1" applyBorder="1" applyAlignment="1" applyProtection="1">
      <alignment horizontal="center" vertical="center"/>
      <protection locked="0"/>
    </xf>
    <xf numFmtId="4" fontId="58" fillId="0" borderId="21" xfId="1" applyNumberFormat="1" applyFont="1" applyFill="1" applyBorder="1" applyAlignment="1">
      <alignment horizontal="center" vertical="center"/>
    </xf>
    <xf numFmtId="4" fontId="57" fillId="0" borderId="4" xfId="1" applyNumberFormat="1" applyFont="1" applyBorder="1" applyAlignment="1">
      <alignment horizontal="center" vertical="center"/>
    </xf>
    <xf numFmtId="4" fontId="57" fillId="0" borderId="8" xfId="1" applyNumberFormat="1" applyFont="1" applyBorder="1" applyAlignment="1">
      <alignment horizontal="center" vertical="center"/>
    </xf>
    <xf numFmtId="0" fontId="57" fillId="0" borderId="10" xfId="1" applyFont="1" applyFill="1" applyBorder="1" applyAlignment="1">
      <alignment horizontal="center" vertical="center"/>
    </xf>
    <xf numFmtId="49" fontId="57" fillId="0" borderId="10" xfId="1" applyNumberFormat="1" applyFont="1" applyFill="1" applyBorder="1" applyAlignment="1">
      <alignment horizontal="center" vertical="center"/>
    </xf>
    <xf numFmtId="0" fontId="60" fillId="0" borderId="4" xfId="2" applyFont="1" applyFill="1" applyBorder="1" applyAlignment="1" applyProtection="1">
      <alignment horizontal="center" vertical="center"/>
      <protection locked="0"/>
    </xf>
    <xf numFmtId="49" fontId="57" fillId="0" borderId="4" xfId="2" applyNumberFormat="1" applyFont="1" applyFill="1" applyBorder="1" applyAlignment="1" applyProtection="1">
      <alignment horizontal="center" vertical="center"/>
      <protection locked="0"/>
    </xf>
    <xf numFmtId="4" fontId="57" fillId="0" borderId="10" xfId="1" applyNumberFormat="1" applyFont="1" applyFill="1" applyBorder="1" applyAlignment="1">
      <alignment horizontal="center" vertical="center"/>
    </xf>
    <xf numFmtId="4" fontId="57" fillId="0" borderId="11" xfId="1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4" fontId="58" fillId="0" borderId="13" xfId="1" applyNumberFormat="1" applyFont="1" applyFill="1" applyBorder="1" applyAlignment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/>
      <protection locked="0"/>
    </xf>
    <xf numFmtId="2" fontId="56" fillId="0" borderId="2" xfId="0" applyNumberFormat="1" applyFont="1" applyFill="1" applyBorder="1" applyAlignment="1" applyProtection="1">
      <alignment horizontal="center"/>
      <protection locked="0"/>
    </xf>
    <xf numFmtId="2" fontId="56" fillId="0" borderId="3" xfId="0" applyNumberFormat="1" applyFont="1" applyFill="1" applyBorder="1" applyAlignment="1" applyProtection="1">
      <alignment horizontal="center"/>
      <protection locked="0"/>
    </xf>
  </cellXfs>
  <cellStyles count="58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2" xfId="53"/>
    <cellStyle name="Обычный 2 4 3 2 2 3" xfId="54"/>
    <cellStyle name="Обычный 2 4 3 2 2 4" xfId="55"/>
    <cellStyle name="Обычный 2 4 3 2 2 5" xfId="56"/>
    <cellStyle name="Обычный 2 4 3 2 2 6" xfId="57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tabSelected="1" zoomScale="90" zoomScaleNormal="90" workbookViewId="0">
      <selection activeCell="H26" sqref="H26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108" t="s">
        <v>5</v>
      </c>
      <c r="C1" s="109"/>
      <c r="D1" s="109"/>
      <c r="E1" s="110"/>
      <c r="F1" s="1" t="s">
        <v>1</v>
      </c>
      <c r="G1" s="2" t="s">
        <v>2</v>
      </c>
      <c r="H1" s="1" t="s">
        <v>3</v>
      </c>
      <c r="I1" s="3">
        <v>44529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47" t="s">
        <v>6</v>
      </c>
      <c r="B3" s="48" t="s">
        <v>7</v>
      </c>
      <c r="C3" s="48" t="s">
        <v>8</v>
      </c>
      <c r="D3" s="48" t="s">
        <v>9</v>
      </c>
      <c r="E3" s="48" t="s">
        <v>10</v>
      </c>
      <c r="F3" s="48" t="s">
        <v>11</v>
      </c>
      <c r="G3" s="48" t="s">
        <v>12</v>
      </c>
      <c r="H3" s="48" t="s">
        <v>13</v>
      </c>
      <c r="I3" s="49" t="s">
        <v>14</v>
      </c>
    </row>
    <row r="4" spans="1:9" ht="19.5" x14ac:dyDescent="0.25">
      <c r="A4" s="63" t="s">
        <v>15</v>
      </c>
      <c r="B4" s="72" t="s">
        <v>16</v>
      </c>
      <c r="C4" s="81" t="s">
        <v>53</v>
      </c>
      <c r="D4" s="82" t="s">
        <v>17</v>
      </c>
      <c r="E4" s="83">
        <f>78.5-10.5-0.93-27+0.76</f>
        <v>40.829999999999991</v>
      </c>
      <c r="F4" s="84">
        <f>10.65-0.06</f>
        <v>10.59</v>
      </c>
      <c r="G4" s="84">
        <f>10.8+1.75</f>
        <v>12.55</v>
      </c>
      <c r="H4" s="84">
        <f>33.06+14.45</f>
        <v>47.510000000000005</v>
      </c>
      <c r="I4" s="85">
        <f>276.89+67.73</f>
        <v>344.62</v>
      </c>
    </row>
    <row r="5" spans="1:9" ht="19.5" x14ac:dyDescent="0.3">
      <c r="A5" s="64"/>
      <c r="B5" s="65" t="s">
        <v>18</v>
      </c>
      <c r="C5" s="86" t="s">
        <v>55</v>
      </c>
      <c r="D5" s="87" t="s">
        <v>17</v>
      </c>
      <c r="E5" s="88">
        <v>35</v>
      </c>
      <c r="F5" s="89">
        <v>3.87</v>
      </c>
      <c r="G5" s="89">
        <v>3.8</v>
      </c>
      <c r="H5" s="89">
        <v>25.06</v>
      </c>
      <c r="I5" s="90">
        <v>151.36000000000001</v>
      </c>
    </row>
    <row r="6" spans="1:9" ht="19.5" x14ac:dyDescent="0.3">
      <c r="A6" s="64"/>
      <c r="B6" s="65" t="s">
        <v>19</v>
      </c>
      <c r="C6" s="86" t="s">
        <v>20</v>
      </c>
      <c r="D6" s="87" t="s">
        <v>21</v>
      </c>
      <c r="E6" s="88">
        <v>8.44</v>
      </c>
      <c r="F6" s="89">
        <v>2.29</v>
      </c>
      <c r="G6" s="89">
        <v>0.9</v>
      </c>
      <c r="H6" s="89">
        <v>15</v>
      </c>
      <c r="I6" s="90">
        <v>77.7</v>
      </c>
    </row>
    <row r="7" spans="1:9" ht="19.5" x14ac:dyDescent="0.3">
      <c r="A7" s="64"/>
      <c r="B7" s="65" t="s">
        <v>44</v>
      </c>
      <c r="C7" s="86" t="s">
        <v>45</v>
      </c>
      <c r="D7" s="87" t="s">
        <v>46</v>
      </c>
      <c r="E7" s="88">
        <v>13</v>
      </c>
      <c r="F7" s="89">
        <v>2.63</v>
      </c>
      <c r="G7" s="89">
        <v>2.66</v>
      </c>
      <c r="H7" s="89">
        <v>0</v>
      </c>
      <c r="I7" s="90">
        <v>3.5</v>
      </c>
    </row>
    <row r="8" spans="1:9" ht="19.5" x14ac:dyDescent="0.3">
      <c r="A8" s="64"/>
      <c r="B8" s="65" t="s">
        <v>56</v>
      </c>
      <c r="C8" s="86" t="s">
        <v>57</v>
      </c>
      <c r="D8" s="87" t="s">
        <v>46</v>
      </c>
      <c r="E8" s="88">
        <v>10</v>
      </c>
      <c r="F8" s="89">
        <v>0.2</v>
      </c>
      <c r="G8" s="89">
        <v>0.4</v>
      </c>
      <c r="H8" s="89">
        <v>9.5</v>
      </c>
      <c r="I8" s="90">
        <v>44</v>
      </c>
    </row>
    <row r="9" spans="1:9" ht="20.25" thickBot="1" x14ac:dyDescent="0.3">
      <c r="A9" s="66"/>
      <c r="B9" s="67"/>
      <c r="C9" s="91"/>
      <c r="D9" s="92"/>
      <c r="E9" s="93"/>
      <c r="F9" s="94"/>
      <c r="G9" s="94"/>
      <c r="H9" s="94"/>
      <c r="I9" s="95"/>
    </row>
    <row r="10" spans="1:9" ht="20.25" thickBot="1" x14ac:dyDescent="0.3">
      <c r="A10" s="59" t="s">
        <v>22</v>
      </c>
      <c r="B10" s="60"/>
      <c r="C10" s="96"/>
      <c r="D10" s="51"/>
      <c r="E10" s="97">
        <f>SUM(E4:E9)</f>
        <v>107.26999999999998</v>
      </c>
      <c r="F10" s="52">
        <f>SUM(F4:F9)</f>
        <v>19.579999999999998</v>
      </c>
      <c r="G10" s="52">
        <f t="shared" ref="G10:I10" si="0">SUM(G4:G9)</f>
        <v>20.309999999999999</v>
      </c>
      <c r="H10" s="52">
        <f t="shared" si="0"/>
        <v>97.070000000000007</v>
      </c>
      <c r="I10" s="53">
        <f t="shared" si="0"/>
        <v>621.18000000000006</v>
      </c>
    </row>
    <row r="11" spans="1:9" ht="19.5" x14ac:dyDescent="0.25">
      <c r="A11" s="63" t="s">
        <v>23</v>
      </c>
      <c r="B11" s="72" t="s">
        <v>24</v>
      </c>
      <c r="C11" s="81" t="s">
        <v>58</v>
      </c>
      <c r="D11" s="82" t="s">
        <v>39</v>
      </c>
      <c r="E11" s="83">
        <v>25</v>
      </c>
      <c r="F11" s="84">
        <f>0.5</f>
        <v>0.5</v>
      </c>
      <c r="G11" s="84">
        <v>0.25</v>
      </c>
      <c r="H11" s="84">
        <f>0.75/2*5</f>
        <v>1.875</v>
      </c>
      <c r="I11" s="85">
        <f>3/2*5</f>
        <v>7.5</v>
      </c>
    </row>
    <row r="12" spans="1:9" ht="19.5" x14ac:dyDescent="0.25">
      <c r="A12" s="68"/>
      <c r="B12" s="69" t="s">
        <v>25</v>
      </c>
      <c r="C12" s="86" t="s">
        <v>59</v>
      </c>
      <c r="D12" s="87" t="s">
        <v>47</v>
      </c>
      <c r="E12" s="88">
        <v>75</v>
      </c>
      <c r="F12" s="89">
        <v>8.4</v>
      </c>
      <c r="G12" s="89">
        <v>5.48</v>
      </c>
      <c r="H12" s="89">
        <v>16.100000000000001</v>
      </c>
      <c r="I12" s="90">
        <v>139.5</v>
      </c>
    </row>
    <row r="13" spans="1:9" ht="19.5" x14ac:dyDescent="0.3">
      <c r="A13" s="64"/>
      <c r="B13" s="65" t="s">
        <v>26</v>
      </c>
      <c r="C13" s="86" t="s">
        <v>60</v>
      </c>
      <c r="D13" s="87" t="s">
        <v>61</v>
      </c>
      <c r="E13" s="88">
        <f>56.1-1.5-7.73</f>
        <v>46.870000000000005</v>
      </c>
      <c r="F13" s="89">
        <f>7.57</f>
        <v>7.57</v>
      </c>
      <c r="G13" s="89">
        <f>9.15</f>
        <v>9.15</v>
      </c>
      <c r="H13" s="89">
        <f>1.12</f>
        <v>1.1200000000000001</v>
      </c>
      <c r="I13" s="90">
        <f>116.55</f>
        <v>116.55</v>
      </c>
    </row>
    <row r="14" spans="1:9" ht="19.5" x14ac:dyDescent="0.3">
      <c r="A14" s="64"/>
      <c r="B14" s="65" t="s">
        <v>41</v>
      </c>
      <c r="C14" s="86" t="s">
        <v>48</v>
      </c>
      <c r="D14" s="87" t="s">
        <v>42</v>
      </c>
      <c r="E14" s="88">
        <v>15</v>
      </c>
      <c r="F14" s="89">
        <f>4.94/20*15+0.79</f>
        <v>4.495000000000001</v>
      </c>
      <c r="G14" s="89">
        <f>5.72/20*15+1.34</f>
        <v>5.63</v>
      </c>
      <c r="H14" s="89">
        <f>52.21/20*15+9.17</f>
        <v>48.327500000000001</v>
      </c>
      <c r="I14" s="90">
        <f>279.02/20*15+51.05</f>
        <v>260.315</v>
      </c>
    </row>
    <row r="15" spans="1:9" ht="19.5" x14ac:dyDescent="0.3">
      <c r="A15" s="64"/>
      <c r="B15" s="65" t="s">
        <v>18</v>
      </c>
      <c r="C15" s="86" t="s">
        <v>63</v>
      </c>
      <c r="D15" s="87" t="s">
        <v>17</v>
      </c>
      <c r="E15" s="88">
        <v>24</v>
      </c>
      <c r="F15" s="89">
        <v>0.55000000000000004</v>
      </c>
      <c r="G15" s="89">
        <v>0.08</v>
      </c>
      <c r="H15" s="89">
        <v>20.3</v>
      </c>
      <c r="I15" s="90">
        <v>85.23</v>
      </c>
    </row>
    <row r="16" spans="1:9" ht="19.5" x14ac:dyDescent="0.3">
      <c r="A16" s="64"/>
      <c r="B16" s="65" t="s">
        <v>27</v>
      </c>
      <c r="C16" s="86" t="s">
        <v>28</v>
      </c>
      <c r="D16" s="87" t="s">
        <v>29</v>
      </c>
      <c r="E16" s="88">
        <v>6</v>
      </c>
      <c r="F16" s="98">
        <f>4/5*3</f>
        <v>2.4000000000000004</v>
      </c>
      <c r="G16" s="98">
        <f>0.75/5*3</f>
        <v>0.44999999999999996</v>
      </c>
      <c r="H16" s="98">
        <f>20.05/5*3</f>
        <v>12.03</v>
      </c>
      <c r="I16" s="99">
        <f>104/5*3</f>
        <v>62.400000000000006</v>
      </c>
    </row>
    <row r="17" spans="1:9" ht="20.25" thickBot="1" x14ac:dyDescent="0.35">
      <c r="A17" s="70"/>
      <c r="B17" s="71" t="s">
        <v>30</v>
      </c>
      <c r="C17" s="100" t="s">
        <v>31</v>
      </c>
      <c r="D17" s="101" t="s">
        <v>29</v>
      </c>
      <c r="E17" s="93">
        <v>6</v>
      </c>
      <c r="F17" s="94">
        <f>3.4/5*3</f>
        <v>2.04</v>
      </c>
      <c r="G17" s="94">
        <f>0.65/5*3</f>
        <v>0.39</v>
      </c>
      <c r="H17" s="94">
        <f>19.9/5*3</f>
        <v>11.939999999999998</v>
      </c>
      <c r="I17" s="95">
        <f>100.5/5*3</f>
        <v>60.300000000000004</v>
      </c>
    </row>
    <row r="18" spans="1:9" ht="20.25" thickBot="1" x14ac:dyDescent="0.3">
      <c r="A18" s="59" t="s">
        <v>22</v>
      </c>
      <c r="B18" s="60"/>
      <c r="C18" s="96"/>
      <c r="D18" s="51"/>
      <c r="E18" s="97">
        <f>SUM(E11:E17)</f>
        <v>197.87</v>
      </c>
      <c r="F18" s="52">
        <f t="shared" ref="F18:I18" si="1">SUM(F11:F17)</f>
        <v>25.954999999999998</v>
      </c>
      <c r="G18" s="52">
        <f t="shared" si="1"/>
        <v>21.43</v>
      </c>
      <c r="H18" s="52">
        <f t="shared" si="1"/>
        <v>111.6925</v>
      </c>
      <c r="I18" s="53">
        <f t="shared" si="1"/>
        <v>731.79499999999996</v>
      </c>
    </row>
    <row r="19" spans="1:9" ht="19.5" x14ac:dyDescent="0.25">
      <c r="A19" s="63" t="s">
        <v>32</v>
      </c>
      <c r="B19" s="72" t="s">
        <v>18</v>
      </c>
      <c r="C19" s="81" t="s">
        <v>38</v>
      </c>
      <c r="D19" s="82" t="s">
        <v>33</v>
      </c>
      <c r="E19" s="83">
        <v>32</v>
      </c>
      <c r="F19" s="84">
        <v>0.6</v>
      </c>
      <c r="G19" s="84"/>
      <c r="H19" s="84">
        <v>33</v>
      </c>
      <c r="I19" s="85">
        <v>136</v>
      </c>
    </row>
    <row r="20" spans="1:9" ht="19.5" x14ac:dyDescent="0.3">
      <c r="A20" s="64"/>
      <c r="B20" s="69" t="s">
        <v>40</v>
      </c>
      <c r="C20" s="102" t="s">
        <v>49</v>
      </c>
      <c r="D20" s="103" t="s">
        <v>33</v>
      </c>
      <c r="E20" s="88">
        <v>48.6</v>
      </c>
      <c r="F20" s="98">
        <v>10.6</v>
      </c>
      <c r="G20" s="98">
        <v>12.3</v>
      </c>
      <c r="H20" s="98">
        <v>40.1</v>
      </c>
      <c r="I20" s="99">
        <v>318</v>
      </c>
    </row>
    <row r="21" spans="1:9" ht="20.25" thickBot="1" x14ac:dyDescent="0.35">
      <c r="A21" s="66"/>
      <c r="B21" s="79" t="s">
        <v>50</v>
      </c>
      <c r="C21" s="100" t="s">
        <v>51</v>
      </c>
      <c r="D21" s="101" t="s">
        <v>52</v>
      </c>
      <c r="E21" s="93">
        <v>9</v>
      </c>
      <c r="F21" s="104">
        <v>0.1</v>
      </c>
      <c r="G21" s="104">
        <v>0</v>
      </c>
      <c r="H21" s="104">
        <v>7.94</v>
      </c>
      <c r="I21" s="105">
        <v>32.1</v>
      </c>
    </row>
    <row r="22" spans="1:9" ht="20.25" thickBot="1" x14ac:dyDescent="0.3">
      <c r="A22" s="61" t="s">
        <v>22</v>
      </c>
      <c r="B22" s="62"/>
      <c r="C22" s="106"/>
      <c r="D22" s="55"/>
      <c r="E22" s="107">
        <f>SUM(E19:E21)</f>
        <v>89.6</v>
      </c>
      <c r="F22" s="56">
        <f>SUM(F19:F21)</f>
        <v>11.299999999999999</v>
      </c>
      <c r="G22" s="56">
        <f>SUM(G19:G21)</f>
        <v>12.3</v>
      </c>
      <c r="H22" s="56">
        <f>SUM(H19:H21)</f>
        <v>81.039999999999992</v>
      </c>
      <c r="I22" s="57">
        <f>SUM(I19:I21)</f>
        <v>486.1</v>
      </c>
    </row>
    <row r="23" spans="1:9" ht="18.75" x14ac:dyDescent="0.3">
      <c r="A23" s="40"/>
      <c r="B23" s="40"/>
      <c r="C23" s="1"/>
      <c r="D23" s="1"/>
      <c r="E23" s="1"/>
      <c r="F23" s="1"/>
      <c r="G23" s="1"/>
      <c r="H23" s="80"/>
      <c r="I23" s="1"/>
    </row>
    <row r="24" spans="1:9" ht="16.5" customHeight="1" x14ac:dyDescent="0.25">
      <c r="A24" s="20"/>
      <c r="B24" s="20"/>
      <c r="C24" s="21" t="s">
        <v>34</v>
      </c>
      <c r="D24" s="22"/>
      <c r="E24" s="23" t="s">
        <v>35</v>
      </c>
      <c r="F24" s="24"/>
      <c r="G24" s="20"/>
      <c r="H24" s="20"/>
      <c r="I24" s="20"/>
    </row>
    <row r="25" spans="1:9" ht="18.75" x14ac:dyDescent="0.25">
      <c r="A25" s="20"/>
      <c r="B25" s="20"/>
      <c r="C25" s="21"/>
      <c r="D25" s="22"/>
      <c r="E25" s="23"/>
      <c r="F25" s="24"/>
      <c r="G25" s="20"/>
      <c r="H25" s="20"/>
      <c r="I25" s="20"/>
    </row>
    <row r="26" spans="1:9" ht="18.75" x14ac:dyDescent="0.25">
      <c r="A26" s="35"/>
      <c r="B26" s="37"/>
      <c r="C26" s="25" t="s">
        <v>36</v>
      </c>
      <c r="D26" s="26"/>
      <c r="E26" s="34" t="s">
        <v>37</v>
      </c>
      <c r="F26" s="24"/>
      <c r="G26" s="36"/>
      <c r="H26" s="36"/>
      <c r="I26" s="36"/>
    </row>
    <row r="27" spans="1:9" x14ac:dyDescent="0.25">
      <c r="A27" s="35"/>
      <c r="B27" s="37"/>
      <c r="C27" s="38"/>
      <c r="D27" s="39"/>
      <c r="E27" s="36"/>
      <c r="F27" s="36"/>
      <c r="G27" s="36"/>
      <c r="H27" s="36"/>
      <c r="I27" s="36"/>
    </row>
    <row r="28" spans="1:9" x14ac:dyDescent="0.25">
      <c r="A28" s="31"/>
      <c r="B28" s="37"/>
      <c r="C28" s="38"/>
      <c r="D28" s="39"/>
      <c r="E28" s="31"/>
      <c r="F28" s="31"/>
      <c r="G28" s="31"/>
      <c r="H28" s="31"/>
      <c r="I28" s="31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1" spans="1:9" x14ac:dyDescent="0.25">
      <c r="A31" s="30"/>
      <c r="B31" s="30"/>
      <c r="C31" s="30"/>
      <c r="D31" s="30"/>
      <c r="E31" s="30"/>
      <c r="F31" s="30"/>
      <c r="G31" s="30"/>
      <c r="H31" s="30"/>
      <c r="I31" s="3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32"/>
  <sheetViews>
    <sheetView zoomScale="90" zoomScaleNormal="90" workbookViewId="0">
      <selection activeCell="A3" sqref="A3:I22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1" ht="18.75" x14ac:dyDescent="0.3">
      <c r="A1" s="1" t="s">
        <v>0</v>
      </c>
      <c r="B1" s="108" t="s">
        <v>5</v>
      </c>
      <c r="C1" s="109"/>
      <c r="D1" s="109"/>
      <c r="E1" s="110"/>
      <c r="F1" s="1" t="s">
        <v>1</v>
      </c>
      <c r="G1" s="2" t="s">
        <v>4</v>
      </c>
      <c r="H1" s="1" t="s">
        <v>3</v>
      </c>
      <c r="I1" s="3">
        <f>food1!I1</f>
        <v>44529</v>
      </c>
      <c r="J1" s="1"/>
    </row>
    <row r="2" spans="1:11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5" thickBot="1" x14ac:dyDescent="0.35">
      <c r="A3" s="47" t="s">
        <v>6</v>
      </c>
      <c r="B3" s="48" t="s">
        <v>7</v>
      </c>
      <c r="C3" s="48" t="s">
        <v>8</v>
      </c>
      <c r="D3" s="48" t="s">
        <v>9</v>
      </c>
      <c r="E3" s="48" t="s">
        <v>10</v>
      </c>
      <c r="F3" s="48" t="s">
        <v>11</v>
      </c>
      <c r="G3" s="48" t="s">
        <v>12</v>
      </c>
      <c r="H3" s="48" t="s">
        <v>13</v>
      </c>
      <c r="I3" s="49" t="s">
        <v>14</v>
      </c>
      <c r="J3" s="4"/>
      <c r="K3" s="78"/>
    </row>
    <row r="4" spans="1:11" ht="19.5" x14ac:dyDescent="0.3">
      <c r="A4" s="63" t="s">
        <v>15</v>
      </c>
      <c r="B4" s="72" t="s">
        <v>16</v>
      </c>
      <c r="C4" s="76" t="s">
        <v>54</v>
      </c>
      <c r="D4" s="19" t="s">
        <v>43</v>
      </c>
      <c r="E4" s="5">
        <f>68+23.4-2.2-27+0.76</f>
        <v>62.96</v>
      </c>
      <c r="F4" s="6">
        <f>10.59/20*22+4.99</f>
        <v>16.638999999999999</v>
      </c>
      <c r="G4" s="6">
        <f>12.55/20*22+5.49</f>
        <v>19.295000000000002</v>
      </c>
      <c r="H4" s="6">
        <f>47.51</f>
        <v>47.51</v>
      </c>
      <c r="I4" s="7">
        <f>344.62/20*22+50.54</f>
        <v>429.62200000000007</v>
      </c>
      <c r="J4" s="4"/>
      <c r="K4" s="78"/>
    </row>
    <row r="5" spans="1:11" ht="19.5" x14ac:dyDescent="0.3">
      <c r="A5" s="64"/>
      <c r="B5" s="65" t="s">
        <v>18</v>
      </c>
      <c r="C5" s="73" t="s">
        <v>55</v>
      </c>
      <c r="D5" s="8" t="s">
        <v>17</v>
      </c>
      <c r="E5" s="9">
        <v>35</v>
      </c>
      <c r="F5" s="12">
        <v>3.87</v>
      </c>
      <c r="G5" s="12">
        <v>3.8</v>
      </c>
      <c r="H5" s="12">
        <v>25.06</v>
      </c>
      <c r="I5" s="13">
        <v>151.36000000000001</v>
      </c>
      <c r="J5" s="1"/>
      <c r="K5" s="78"/>
    </row>
    <row r="6" spans="1:11" ht="19.5" x14ac:dyDescent="0.3">
      <c r="A6" s="64"/>
      <c r="B6" s="65" t="s">
        <v>19</v>
      </c>
      <c r="C6" s="73" t="s">
        <v>20</v>
      </c>
      <c r="D6" s="8" t="s">
        <v>21</v>
      </c>
      <c r="E6" s="9">
        <v>8.44</v>
      </c>
      <c r="F6" s="12">
        <v>2.29</v>
      </c>
      <c r="G6" s="12">
        <v>0.9</v>
      </c>
      <c r="H6" s="12">
        <v>15</v>
      </c>
      <c r="I6" s="13">
        <v>77.7</v>
      </c>
      <c r="J6" s="1"/>
      <c r="K6" s="78"/>
    </row>
    <row r="7" spans="1:11" ht="19.5" x14ac:dyDescent="0.3">
      <c r="A7" s="64"/>
      <c r="B7" s="65" t="s">
        <v>44</v>
      </c>
      <c r="C7" s="73" t="s">
        <v>45</v>
      </c>
      <c r="D7" s="8" t="s">
        <v>46</v>
      </c>
      <c r="E7" s="9">
        <v>13</v>
      </c>
      <c r="F7" s="12">
        <v>2.63</v>
      </c>
      <c r="G7" s="12">
        <v>2.66</v>
      </c>
      <c r="H7" s="12">
        <v>0</v>
      </c>
      <c r="I7" s="13">
        <v>3.5</v>
      </c>
      <c r="J7" s="1"/>
      <c r="K7" s="78"/>
    </row>
    <row r="8" spans="1:11" ht="19.5" x14ac:dyDescent="0.3">
      <c r="A8" s="64"/>
      <c r="B8" s="65" t="s">
        <v>56</v>
      </c>
      <c r="C8" s="73" t="s">
        <v>57</v>
      </c>
      <c r="D8" s="8" t="s">
        <v>46</v>
      </c>
      <c r="E8" s="9">
        <v>10</v>
      </c>
      <c r="F8" s="12">
        <v>0.2</v>
      </c>
      <c r="G8" s="12">
        <v>0.4</v>
      </c>
      <c r="H8" s="12">
        <v>9.5</v>
      </c>
      <c r="I8" s="13">
        <v>44</v>
      </c>
      <c r="J8" s="1"/>
      <c r="K8" s="78"/>
    </row>
    <row r="9" spans="1:11" ht="20.25" thickBot="1" x14ac:dyDescent="0.35">
      <c r="A9" s="66"/>
      <c r="B9" s="67"/>
      <c r="C9" s="74"/>
      <c r="D9" s="41"/>
      <c r="E9" s="18"/>
      <c r="F9" s="15"/>
      <c r="G9" s="15"/>
      <c r="H9" s="15"/>
      <c r="I9" s="16"/>
      <c r="J9" s="17"/>
      <c r="K9" s="78"/>
    </row>
    <row r="10" spans="1:11" ht="20.25" thickBot="1" x14ac:dyDescent="0.35">
      <c r="A10" s="59" t="s">
        <v>22</v>
      </c>
      <c r="B10" s="60"/>
      <c r="C10" s="50"/>
      <c r="D10" s="51"/>
      <c r="E10" s="27">
        <f>SUM(E4:E9)</f>
        <v>129.4</v>
      </c>
      <c r="F10" s="52">
        <f>SUM(F4:F9)</f>
        <v>25.628999999999998</v>
      </c>
      <c r="G10" s="52">
        <f t="shared" ref="G10:I10" si="0">SUM(G4:G9)</f>
        <v>27.055</v>
      </c>
      <c r="H10" s="52">
        <f t="shared" si="0"/>
        <v>97.07</v>
      </c>
      <c r="I10" s="53">
        <f t="shared" si="0"/>
        <v>706.18200000000013</v>
      </c>
      <c r="J10" s="4"/>
      <c r="K10" s="78"/>
    </row>
    <row r="11" spans="1:11" ht="37.5" x14ac:dyDescent="0.3">
      <c r="A11" s="63" t="s">
        <v>23</v>
      </c>
      <c r="B11" s="72" t="s">
        <v>24</v>
      </c>
      <c r="C11" s="76" t="s">
        <v>58</v>
      </c>
      <c r="D11" s="19" t="s">
        <v>39</v>
      </c>
      <c r="E11" s="5">
        <v>25</v>
      </c>
      <c r="F11" s="6">
        <f>0.5</f>
        <v>0.5</v>
      </c>
      <c r="G11" s="6">
        <v>0.25</v>
      </c>
      <c r="H11" s="6">
        <f>0.75/2*5</f>
        <v>1.875</v>
      </c>
      <c r="I11" s="7">
        <f>3/2*5</f>
        <v>7.5</v>
      </c>
      <c r="J11" s="4"/>
      <c r="K11" s="78"/>
    </row>
    <row r="12" spans="1:11" ht="37.5" x14ac:dyDescent="0.3">
      <c r="A12" s="68"/>
      <c r="B12" s="69" t="s">
        <v>25</v>
      </c>
      <c r="C12" s="73" t="s">
        <v>59</v>
      </c>
      <c r="D12" s="8" t="s">
        <v>47</v>
      </c>
      <c r="E12" s="9">
        <v>75</v>
      </c>
      <c r="F12" s="12">
        <v>8.4</v>
      </c>
      <c r="G12" s="12">
        <v>5.48</v>
      </c>
      <c r="H12" s="12">
        <v>16.100000000000001</v>
      </c>
      <c r="I12" s="13">
        <v>139.5</v>
      </c>
      <c r="J12" s="1"/>
      <c r="K12" s="78"/>
    </row>
    <row r="13" spans="1:11" ht="19.5" x14ac:dyDescent="0.3">
      <c r="A13" s="64"/>
      <c r="B13" s="65" t="s">
        <v>26</v>
      </c>
      <c r="C13" s="73" t="s">
        <v>60</v>
      </c>
      <c r="D13" s="8" t="s">
        <v>62</v>
      </c>
      <c r="E13" s="9">
        <f>56.1/75*100+2.8-10.4-8.47</f>
        <v>58.72999999999999</v>
      </c>
      <c r="F13" s="12">
        <f>7.57/75*100</f>
        <v>10.093333333333334</v>
      </c>
      <c r="G13" s="12">
        <f>9.15/75*100</f>
        <v>12.200000000000001</v>
      </c>
      <c r="H13" s="12">
        <f>1.12/75*100</f>
        <v>1.4933333333333334</v>
      </c>
      <c r="I13" s="13">
        <f>116.55/75*100</f>
        <v>155.4</v>
      </c>
      <c r="J13" s="1"/>
      <c r="K13" s="78"/>
    </row>
    <row r="14" spans="1:11" ht="19.5" x14ac:dyDescent="0.3">
      <c r="A14" s="64"/>
      <c r="B14" s="65" t="s">
        <v>41</v>
      </c>
      <c r="C14" s="73" t="s">
        <v>48</v>
      </c>
      <c r="D14" s="8" t="s">
        <v>42</v>
      </c>
      <c r="E14" s="9">
        <v>15</v>
      </c>
      <c r="F14" s="12">
        <f>4.94/20*15+0.79</f>
        <v>4.495000000000001</v>
      </c>
      <c r="G14" s="12">
        <f>5.72/20*15+1.34</f>
        <v>5.63</v>
      </c>
      <c r="H14" s="12">
        <f>52.21/20*15+9.17</f>
        <v>48.327500000000001</v>
      </c>
      <c r="I14" s="13">
        <f>279.02/20*15+51.05</f>
        <v>260.315</v>
      </c>
      <c r="J14" s="1"/>
      <c r="K14" s="78"/>
    </row>
    <row r="15" spans="1:11" ht="19.5" x14ac:dyDescent="0.3">
      <c r="A15" s="64"/>
      <c r="B15" s="65" t="s">
        <v>18</v>
      </c>
      <c r="C15" s="73" t="s">
        <v>63</v>
      </c>
      <c r="D15" s="8" t="s">
        <v>17</v>
      </c>
      <c r="E15" s="9">
        <v>24</v>
      </c>
      <c r="F15" s="12">
        <v>0.55000000000000004</v>
      </c>
      <c r="G15" s="12">
        <v>0.08</v>
      </c>
      <c r="H15" s="12">
        <v>20.3</v>
      </c>
      <c r="I15" s="13">
        <v>85.23</v>
      </c>
      <c r="J15" s="1"/>
      <c r="K15" s="78"/>
    </row>
    <row r="16" spans="1:11" ht="19.5" x14ac:dyDescent="0.3">
      <c r="A16" s="64"/>
      <c r="B16" s="65" t="s">
        <v>27</v>
      </c>
      <c r="C16" s="73" t="s">
        <v>28</v>
      </c>
      <c r="D16" s="8" t="s">
        <v>29</v>
      </c>
      <c r="E16" s="9">
        <v>6</v>
      </c>
      <c r="F16" s="10">
        <f>4/5*3</f>
        <v>2.4000000000000004</v>
      </c>
      <c r="G16" s="10">
        <f>0.75/5*3</f>
        <v>0.44999999999999996</v>
      </c>
      <c r="H16" s="10">
        <f>20.05/5*3</f>
        <v>12.03</v>
      </c>
      <c r="I16" s="11">
        <f>104/5*3</f>
        <v>62.400000000000006</v>
      </c>
      <c r="J16" s="1"/>
      <c r="K16" s="78"/>
    </row>
    <row r="17" spans="1:11" ht="20.25" thickBot="1" x14ac:dyDescent="0.35">
      <c r="A17" s="70"/>
      <c r="B17" s="71" t="s">
        <v>30</v>
      </c>
      <c r="C17" s="75" t="s">
        <v>31</v>
      </c>
      <c r="D17" s="14" t="s">
        <v>29</v>
      </c>
      <c r="E17" s="18">
        <v>6</v>
      </c>
      <c r="F17" s="32">
        <f>3.4/5*3</f>
        <v>2.04</v>
      </c>
      <c r="G17" s="32">
        <f>0.65/5*3</f>
        <v>0.39</v>
      </c>
      <c r="H17" s="32">
        <f>19.9/5*3</f>
        <v>11.939999999999998</v>
      </c>
      <c r="I17" s="33">
        <f>100.5/5*3</f>
        <v>60.300000000000004</v>
      </c>
      <c r="J17" s="17"/>
      <c r="K17" s="78"/>
    </row>
    <row r="18" spans="1:11" ht="20.25" thickBot="1" x14ac:dyDescent="0.35">
      <c r="A18" s="59" t="s">
        <v>22</v>
      </c>
      <c r="B18" s="60"/>
      <c r="C18" s="50"/>
      <c r="D18" s="51"/>
      <c r="E18" s="27">
        <f>SUM(E11:E17)</f>
        <v>209.73</v>
      </c>
      <c r="F18" s="52">
        <f t="shared" ref="F18:I18" si="1">SUM(F11:F17)</f>
        <v>28.478333333333332</v>
      </c>
      <c r="G18" s="52">
        <f t="shared" si="1"/>
        <v>24.479999999999997</v>
      </c>
      <c r="H18" s="52">
        <f t="shared" si="1"/>
        <v>112.06583333333333</v>
      </c>
      <c r="I18" s="53">
        <f t="shared" si="1"/>
        <v>770.64499999999987</v>
      </c>
      <c r="J18" s="1"/>
      <c r="K18" s="78"/>
    </row>
    <row r="19" spans="1:11" ht="19.5" x14ac:dyDescent="0.3">
      <c r="A19" s="63" t="s">
        <v>32</v>
      </c>
      <c r="B19" s="72" t="s">
        <v>18</v>
      </c>
      <c r="C19" s="76" t="s">
        <v>38</v>
      </c>
      <c r="D19" s="19" t="s">
        <v>33</v>
      </c>
      <c r="E19" s="5">
        <v>32</v>
      </c>
      <c r="F19" s="6">
        <v>0.6</v>
      </c>
      <c r="G19" s="6"/>
      <c r="H19" s="6">
        <v>33</v>
      </c>
      <c r="I19" s="7">
        <v>136</v>
      </c>
      <c r="J19" s="1"/>
      <c r="K19" s="78"/>
    </row>
    <row r="20" spans="1:11" ht="19.5" x14ac:dyDescent="0.3">
      <c r="A20" s="64"/>
      <c r="B20" s="69" t="s">
        <v>40</v>
      </c>
      <c r="C20" s="77" t="s">
        <v>49</v>
      </c>
      <c r="D20" s="46" t="s">
        <v>33</v>
      </c>
      <c r="E20" s="9">
        <v>48.6</v>
      </c>
      <c r="F20" s="10">
        <v>10.6</v>
      </c>
      <c r="G20" s="10">
        <v>12.3</v>
      </c>
      <c r="H20" s="10">
        <v>40.1</v>
      </c>
      <c r="I20" s="11">
        <v>318</v>
      </c>
      <c r="J20" s="17"/>
      <c r="K20" s="78"/>
    </row>
    <row r="21" spans="1:11" ht="20.25" thickBot="1" x14ac:dyDescent="0.35">
      <c r="A21" s="66"/>
      <c r="B21" s="79" t="s">
        <v>50</v>
      </c>
      <c r="C21" s="75" t="s">
        <v>51</v>
      </c>
      <c r="D21" s="14" t="s">
        <v>21</v>
      </c>
      <c r="E21" s="18">
        <v>18</v>
      </c>
      <c r="F21" s="15">
        <v>0.2</v>
      </c>
      <c r="G21" s="15">
        <v>0</v>
      </c>
      <c r="H21" s="15">
        <f>7.94*2</f>
        <v>15.88</v>
      </c>
      <c r="I21" s="16">
        <v>64.2</v>
      </c>
      <c r="J21" s="1"/>
      <c r="K21" s="78"/>
    </row>
    <row r="22" spans="1:11" ht="20.25" thickBot="1" x14ac:dyDescent="0.35">
      <c r="A22" s="61" t="s">
        <v>22</v>
      </c>
      <c r="B22" s="62"/>
      <c r="C22" s="54"/>
      <c r="D22" s="58"/>
      <c r="E22" s="28">
        <f>SUM(E19:E21)</f>
        <v>98.6</v>
      </c>
      <c r="F22" s="56">
        <f>SUM(F19:F21)</f>
        <v>11.399999999999999</v>
      </c>
      <c r="G22" s="56">
        <f>SUM(G19:G21)</f>
        <v>12.3</v>
      </c>
      <c r="H22" s="56">
        <f>SUM(H19:H21)</f>
        <v>88.97999999999999</v>
      </c>
      <c r="I22" s="57">
        <f>SUM(I19:I21)</f>
        <v>518.20000000000005</v>
      </c>
      <c r="J22" s="1"/>
      <c r="K22" s="78"/>
    </row>
    <row r="23" spans="1:11" ht="19.5" x14ac:dyDescent="0.3">
      <c r="A23" s="1"/>
      <c r="B23" s="1"/>
      <c r="C23" s="42"/>
      <c r="D23" s="43"/>
      <c r="E23" s="44"/>
      <c r="F23" s="45"/>
      <c r="G23" s="45"/>
      <c r="H23" s="45"/>
      <c r="I23" s="45"/>
      <c r="J23" s="1"/>
      <c r="K23" s="78"/>
    </row>
    <row r="24" spans="1:11" ht="18.75" x14ac:dyDescent="0.25">
      <c r="A24" s="20"/>
      <c r="B24" s="20"/>
      <c r="C24" s="21" t="s">
        <v>34</v>
      </c>
      <c r="D24" s="22"/>
      <c r="E24" s="23" t="s">
        <v>35</v>
      </c>
      <c r="F24" s="24"/>
      <c r="G24" s="29"/>
      <c r="H24" s="20"/>
      <c r="I24" s="20"/>
      <c r="J24" s="20"/>
    </row>
    <row r="25" spans="1:11" ht="18.75" x14ac:dyDescent="0.25">
      <c r="A25" s="20"/>
      <c r="B25" s="20"/>
      <c r="C25" s="21"/>
      <c r="D25" s="22"/>
      <c r="E25" s="23"/>
      <c r="F25" s="24"/>
      <c r="G25" s="20"/>
      <c r="H25" s="20"/>
      <c r="I25" s="20"/>
      <c r="J25" s="20"/>
    </row>
    <row r="26" spans="1:11" ht="18.75" x14ac:dyDescent="0.25">
      <c r="A26" s="20"/>
      <c r="B26" s="20"/>
      <c r="C26" s="25" t="s">
        <v>36</v>
      </c>
      <c r="D26" s="26"/>
      <c r="E26" s="34" t="s">
        <v>37</v>
      </c>
      <c r="F26" s="24"/>
      <c r="G26" s="20"/>
      <c r="H26" s="20"/>
      <c r="I26" s="20"/>
      <c r="J26" s="20"/>
    </row>
    <row r="27" spans="1:11" x14ac:dyDescent="0.25">
      <c r="A27" s="35"/>
      <c r="B27" s="37"/>
      <c r="C27" s="38"/>
      <c r="D27" s="39"/>
      <c r="E27" s="36"/>
      <c r="F27" s="36"/>
      <c r="G27" s="36"/>
      <c r="H27" s="36"/>
      <c r="I27" s="36"/>
      <c r="J27" s="30"/>
    </row>
    <row r="28" spans="1:11" x14ac:dyDescent="0.25">
      <c r="A28" s="35"/>
      <c r="B28" s="37"/>
      <c r="C28" s="38"/>
      <c r="D28" s="39"/>
      <c r="E28" s="36"/>
      <c r="F28" s="36"/>
      <c r="G28" s="36"/>
      <c r="H28" s="36"/>
      <c r="I28" s="36"/>
      <c r="J28" s="30"/>
    </row>
    <row r="29" spans="1:11" x14ac:dyDescent="0.25">
      <c r="A29" s="31"/>
      <c r="B29" s="37"/>
      <c r="C29" s="38"/>
      <c r="D29" s="39"/>
      <c r="E29" s="31"/>
      <c r="F29" s="31"/>
      <c r="G29" s="31"/>
      <c r="H29" s="31"/>
      <c r="I29" s="31"/>
      <c r="J29" s="30"/>
    </row>
    <row r="30" spans="1:1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0"/>
    </row>
    <row r="31" spans="1:1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2021-11-28T20:30:44Z</dcterms:modified>
</cp:coreProperties>
</file>