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05" windowWidth="14805" windowHeight="8010"/>
  </bookViews>
  <sheets>
    <sheet name="food1" sheetId="22" r:id="rId1"/>
    <sheet name="food2" sheetId="21" r:id="rId2"/>
  </sheets>
  <calcPr calcId="152511"/>
</workbook>
</file>

<file path=xl/calcChain.xml><?xml version="1.0" encoding="utf-8"?>
<calcChain xmlns="http://schemas.openxmlformats.org/spreadsheetml/2006/main">
  <c r="I22" i="21" l="1"/>
  <c r="H22" i="21"/>
  <c r="G22" i="21"/>
  <c r="F22" i="21"/>
  <c r="E22" i="21"/>
  <c r="I18" i="21"/>
  <c r="G18" i="21"/>
  <c r="I17" i="21"/>
  <c r="H17" i="21"/>
  <c r="G17" i="21"/>
  <c r="F17" i="21"/>
  <c r="I16" i="21"/>
  <c r="H16" i="21"/>
  <c r="G16" i="21"/>
  <c r="F16" i="21"/>
  <c r="I14" i="21"/>
  <c r="H14" i="21"/>
  <c r="G14" i="21"/>
  <c r="F14" i="21"/>
  <c r="E14" i="21"/>
  <c r="E13" i="21"/>
  <c r="E18" i="21" s="1"/>
  <c r="I11" i="21"/>
  <c r="H11" i="21"/>
  <c r="H18" i="21" s="1"/>
  <c r="G11" i="21"/>
  <c r="F11" i="21"/>
  <c r="F18" i="21" s="1"/>
  <c r="F10" i="21"/>
  <c r="H8" i="21"/>
  <c r="H10" i="21" s="1"/>
  <c r="E8" i="21"/>
  <c r="I7" i="21"/>
  <c r="I10" i="21" s="1"/>
  <c r="H7" i="21"/>
  <c r="G7" i="21"/>
  <c r="G10" i="21" s="1"/>
  <c r="F7" i="21"/>
  <c r="E7" i="21"/>
  <c r="E4" i="21"/>
  <c r="E10" i="21" s="1"/>
  <c r="I22" i="22"/>
  <c r="H22" i="22"/>
  <c r="G22" i="22"/>
  <c r="F22" i="22"/>
  <c r="E22" i="22"/>
  <c r="E18" i="22"/>
  <c r="I17" i="22"/>
  <c r="H17" i="22"/>
  <c r="G17" i="22"/>
  <c r="F17" i="22"/>
  <c r="I16" i="22"/>
  <c r="H16" i="22"/>
  <c r="G16" i="22"/>
  <c r="F16" i="22"/>
  <c r="I14" i="22"/>
  <c r="H14" i="22"/>
  <c r="G14" i="22"/>
  <c r="F14" i="22"/>
  <c r="E13" i="22"/>
  <c r="I11" i="22"/>
  <c r="I18" i="22" s="1"/>
  <c r="H11" i="22"/>
  <c r="H18" i="22" s="1"/>
  <c r="G11" i="22"/>
  <c r="G18" i="22" s="1"/>
  <c r="F11" i="22"/>
  <c r="F18" i="22" s="1"/>
  <c r="I10" i="22"/>
  <c r="G10" i="22"/>
  <c r="I7" i="22"/>
  <c r="H7" i="22"/>
  <c r="H10" i="22" s="1"/>
  <c r="G7" i="22"/>
  <c r="F7" i="22"/>
  <c r="F10" i="22" s="1"/>
  <c r="E7" i="22"/>
  <c r="E4" i="22"/>
  <c r="E10" i="22" s="1"/>
  <c r="I1" i="21" l="1"/>
</calcChain>
</file>

<file path=xl/sharedStrings.xml><?xml version="1.0" encoding="utf-8"?>
<sst xmlns="http://schemas.openxmlformats.org/spreadsheetml/2006/main" count="129" uniqueCount="62">
  <si>
    <t>Школа</t>
  </si>
  <si>
    <t>Возвраст</t>
  </si>
  <si>
    <t>7-11 лет</t>
  </si>
  <si>
    <t>Дата</t>
  </si>
  <si>
    <t>12 и старше</t>
  </si>
  <si>
    <t>КГОБУ "Петропавловск-Камчатская школа № 2"</t>
  </si>
  <si>
    <t>Прием пищи</t>
  </si>
  <si>
    <t>Раздел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</si>
  <si>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</si>
  <si>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</si>
  <si>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</si>
  <si>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</si>
  <si>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</si>
  <si>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</si>
  <si>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</si>
  <si>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</si>
  <si>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гор.блюдо</t>
  </si>
  <si>
    <t>1/200</t>
  </si>
  <si>
    <t>напиток</t>
  </si>
  <si>
    <t>хлеб</t>
  </si>
  <si>
    <t>Батон</t>
  </si>
  <si>
    <t>1/30</t>
  </si>
  <si>
    <t>Итого:</t>
  </si>
  <si>
    <t>Обед</t>
  </si>
  <si>
    <t>салат</t>
  </si>
  <si>
    <t>1 блюдо</t>
  </si>
  <si>
    <t>2 блюдо</t>
  </si>
  <si>
    <t>хлеб бел.</t>
  </si>
  <si>
    <t>Хлеб пшеничный</t>
  </si>
  <si>
    <t>0,030</t>
  </si>
  <si>
    <t>хлеб черн.</t>
  </si>
  <si>
    <t>Хлеб ржано-пшеничный</t>
  </si>
  <si>
    <t>Полдник</t>
  </si>
  <si>
    <t>1 шт</t>
  </si>
  <si>
    <t>Бухгалтер</t>
  </si>
  <si>
    <t>Гудым Д.С.</t>
  </si>
  <si>
    <t>Зав.производством</t>
  </si>
  <si>
    <t>Мустафаева Н.В.</t>
  </si>
  <si>
    <t>Масло сливочное</t>
  </si>
  <si>
    <t>масло</t>
  </si>
  <si>
    <t>Сок фруктовый</t>
  </si>
  <si>
    <t>Сок 0,2</t>
  </si>
  <si>
    <t>1/50</t>
  </si>
  <si>
    <t>1/100</t>
  </si>
  <si>
    <t>Компот из сухофруктов</t>
  </si>
  <si>
    <t>выпечка</t>
  </si>
  <si>
    <t xml:space="preserve">Чай с сахаром </t>
  </si>
  <si>
    <t>250/15</t>
  </si>
  <si>
    <t>гарнир</t>
  </si>
  <si>
    <t>1/150</t>
  </si>
  <si>
    <t>Суп молочный с макаронными изделиями</t>
  </si>
  <si>
    <t>Колбаса</t>
  </si>
  <si>
    <t>Колбаса вареная</t>
  </si>
  <si>
    <t>1/20</t>
  </si>
  <si>
    <t>1/15</t>
  </si>
  <si>
    <t>Салат из моркови с сыром</t>
  </si>
  <si>
    <t>Суп картофельный рисовый, на мясном бульоне</t>
  </si>
  <si>
    <t>Котлета куриная</t>
  </si>
  <si>
    <t>Картофельное пюре</t>
  </si>
  <si>
    <t>Картофельное пюре с м/сл</t>
  </si>
  <si>
    <t>180/5</t>
  </si>
  <si>
    <t>Печенье с медом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</si>
</sst>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5">
    <xf numFmtId="0" fontId="0" fillId="0" borderId="0"/>
    <xf numFmtId="0" fontId="52" fillId="0" borderId="0"/>
    <xf numFmtId="0" fontId="56" fillId="0" borderId="0"/>
    <xf numFmtId="0" fontId="58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0">
    <xf numFmtId="0" fontId="0" fillId="0" borderId="0" xfId="0"/>
    <xf numFmtId="0" fontId="53" fillId="0" borderId="0" xfId="0" applyFont="1" applyFill="1"/>
    <xf numFmtId="0" fontId="53" fillId="0" borderId="4" xfId="0" applyFont="1" applyFill="1" applyBorder="1"/>
    <xf numFmtId="14" fontId="53" fillId="0" borderId="4" xfId="0" applyNumberFormat="1" applyFont="1" applyFill="1" applyBorder="1" applyAlignment="1" applyProtection="1">
      <alignment vertical="center"/>
      <protection locked="0"/>
    </xf>
    <xf numFmtId="0" fontId="53" fillId="0" borderId="0" xfId="0" applyFont="1" applyFill="1" applyAlignment="1">
      <alignment vertical="center"/>
    </xf>
    <xf numFmtId="49" fontId="54" fillId="0" borderId="6" xfId="1" applyNumberFormat="1" applyFont="1" applyFill="1" applyBorder="1" applyAlignment="1">
      <alignment horizontal="center" vertical="center" wrapText="1"/>
    </xf>
    <xf numFmtId="4" fontId="55" fillId="0" borderId="6" xfId="1" applyNumberFormat="1" applyFont="1" applyFill="1" applyBorder="1" applyAlignment="1">
      <alignment horizontal="center" vertical="center" wrapText="1"/>
    </xf>
    <xf numFmtId="4" fontId="54" fillId="0" borderId="6" xfId="1" applyNumberFormat="1" applyFont="1" applyBorder="1" applyAlignment="1">
      <alignment horizontal="center" vertical="center" wrapText="1"/>
    </xf>
    <xf numFmtId="4" fontId="54" fillId="0" borderId="7" xfId="1" applyNumberFormat="1" applyFont="1" applyBorder="1" applyAlignment="1">
      <alignment horizontal="center" vertical="center" wrapText="1"/>
    </xf>
    <xf numFmtId="49" fontId="54" fillId="0" borderId="4" xfId="1" applyNumberFormat="1" applyFont="1" applyFill="1" applyBorder="1" applyAlignment="1">
      <alignment horizontal="center" vertical="center" wrapText="1"/>
    </xf>
    <xf numFmtId="4" fontId="55" fillId="0" borderId="4" xfId="1" applyNumberFormat="1" applyFont="1" applyFill="1" applyBorder="1" applyAlignment="1">
      <alignment horizontal="center" vertical="center" wrapText="1"/>
    </xf>
    <xf numFmtId="4" fontId="54" fillId="0" borderId="4" xfId="1" applyNumberFormat="1" applyFont="1" applyBorder="1" applyAlignment="1">
      <alignment horizontal="center" vertical="center" wrapText="1"/>
    </xf>
    <xf numFmtId="4" fontId="54" fillId="0" borderId="8" xfId="1" applyNumberFormat="1" applyFont="1" applyBorder="1" applyAlignment="1">
      <alignment horizontal="center" vertical="center" wrapText="1"/>
    </xf>
    <xf numFmtId="4" fontId="54" fillId="0" borderId="4" xfId="1" applyNumberFormat="1" applyFont="1" applyFill="1" applyBorder="1" applyAlignment="1">
      <alignment horizontal="center" vertical="center" wrapText="1"/>
    </xf>
    <xf numFmtId="4" fontId="54" fillId="0" borderId="8" xfId="1" applyNumberFormat="1" applyFont="1" applyFill="1" applyBorder="1" applyAlignment="1">
      <alignment horizontal="center" vertical="center" wrapText="1"/>
    </xf>
    <xf numFmtId="49" fontId="54" fillId="0" borderId="10" xfId="1" applyNumberFormat="1" applyFont="1" applyFill="1" applyBorder="1" applyAlignment="1">
      <alignment horizontal="center" vertical="center" wrapText="1"/>
    </xf>
    <xf numFmtId="4" fontId="54" fillId="0" borderId="10" xfId="1" applyNumberFormat="1" applyFont="1" applyFill="1" applyBorder="1" applyAlignment="1">
      <alignment horizontal="center" vertical="center" wrapText="1"/>
    </xf>
    <xf numFmtId="4" fontId="54" fillId="0" borderId="11" xfId="1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4" fontId="55" fillId="0" borderId="10" xfId="1" applyNumberFormat="1" applyFont="1" applyFill="1" applyBorder="1" applyAlignment="1">
      <alignment horizontal="center" vertical="center" wrapText="1"/>
    </xf>
    <xf numFmtId="49" fontId="54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57" fillId="0" borderId="0" xfId="3" applyNumberFormat="1" applyFont="1" applyBorder="1" applyAlignment="1">
      <alignment horizontal="right" vertical="center"/>
    </xf>
    <xf numFmtId="0" fontId="57" fillId="0" borderId="0" xfId="3" applyNumberFormat="1" applyFont="1" applyBorder="1" applyAlignment="1">
      <alignment horizontal="center" vertical="center"/>
    </xf>
    <xf numFmtId="0" fontId="57" fillId="0" borderId="0" xfId="3" applyNumberFormat="1" applyFont="1" applyBorder="1" applyAlignment="1">
      <alignment vertical="center"/>
    </xf>
    <xf numFmtId="0" fontId="57" fillId="0" borderId="0" xfId="3" applyNumberFormat="1" applyFont="1" applyFill="1" applyBorder="1" applyAlignment="1">
      <alignment vertical="center"/>
    </xf>
    <xf numFmtId="0" fontId="57" fillId="0" borderId="0" xfId="3" applyNumberFormat="1" applyFont="1" applyFill="1" applyBorder="1" applyAlignment="1">
      <alignment horizontal="right" vertical="center"/>
    </xf>
    <xf numFmtId="0" fontId="57" fillId="0" borderId="0" xfId="3" applyNumberFormat="1" applyFont="1" applyFill="1" applyBorder="1" applyAlignment="1">
      <alignment horizontal="center" vertical="center"/>
    </xf>
    <xf numFmtId="4" fontId="55" fillId="0" borderId="21" xfId="1" applyNumberFormat="1" applyFont="1" applyFill="1" applyBorder="1" applyAlignment="1">
      <alignment horizontal="center" vertical="center" wrapText="1"/>
    </xf>
    <xf numFmtId="4" fontId="55" fillId="0" borderId="13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59" fillId="0" borderId="0" xfId="0" applyFont="1"/>
    <xf numFmtId="0" fontId="59" fillId="0" borderId="0" xfId="0" applyFont="1" applyBorder="1"/>
    <xf numFmtId="4" fontId="54" fillId="0" borderId="10" xfId="1" applyNumberFormat="1" applyFont="1" applyBorder="1" applyAlignment="1">
      <alignment horizontal="center" vertical="center" wrapText="1"/>
    </xf>
    <xf numFmtId="4" fontId="54" fillId="0" borderId="11" xfId="1" applyNumberFormat="1" applyFont="1" applyBorder="1" applyAlignment="1">
      <alignment horizontal="center" vertical="center" wrapText="1"/>
    </xf>
    <xf numFmtId="0" fontId="57" fillId="0" borderId="0" xfId="21" applyNumberFormat="1" applyFont="1" applyFill="1" applyBorder="1" applyAlignment="1" applyProtection="1">
      <alignment vertical="center"/>
    </xf>
    <xf numFmtId="0" fontId="60" fillId="0" borderId="0" xfId="21" applyNumberFormat="1" applyFont="1" applyBorder="1" applyAlignment="1" applyProtection="1"/>
    <xf numFmtId="2" fontId="61" fillId="0" borderId="0" xfId="21" applyNumberFormat="1" applyFont="1" applyFill="1" applyBorder="1" applyAlignment="1" applyProtection="1">
      <alignment horizontal="center"/>
    </xf>
    <xf numFmtId="0" fontId="60" fillId="0" borderId="0" xfId="21" applyNumberFormat="1" applyFont="1" applyBorder="1" applyAlignment="1" applyProtection="1">
      <alignment horizontal="right" vertical="center"/>
    </xf>
    <xf numFmtId="0" fontId="60" fillId="0" borderId="0" xfId="21" applyNumberFormat="1" applyFont="1" applyBorder="1" applyAlignment="1" applyProtection="1">
      <alignment vertical="center"/>
    </xf>
    <xf numFmtId="0" fontId="60" fillId="0" borderId="0" xfId="21" applyNumberFormat="1" applyFont="1" applyFill="1" applyBorder="1" applyAlignment="1" applyProtection="1">
      <alignment vertical="center"/>
    </xf>
    <xf numFmtId="0" fontId="53" fillId="0" borderId="0" xfId="0" applyFont="1" applyFill="1" applyBorder="1" applyAlignment="1">
      <alignment vertical="center"/>
    </xf>
    <xf numFmtId="4" fontId="54" fillId="0" borderId="6" xfId="1" applyNumberFormat="1" applyFont="1" applyFill="1" applyBorder="1" applyAlignment="1">
      <alignment horizontal="center" vertical="center" wrapText="1"/>
    </xf>
    <xf numFmtId="49" fontId="54" fillId="0" borderId="10" xfId="2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 applyProtection="1">
      <alignment horizontal="center" vertical="center" wrapText="1"/>
      <protection locked="0"/>
    </xf>
    <xf numFmtId="1" fontId="53" fillId="0" borderId="0" xfId="0" applyNumberFormat="1" applyFont="1" applyFill="1" applyBorder="1" applyAlignment="1" applyProtection="1">
      <alignment horizontal="center" vertical="center"/>
      <protection locked="0"/>
    </xf>
    <xf numFmtId="4" fontId="55" fillId="0" borderId="0" xfId="1" applyNumberFormat="1" applyFont="1" applyFill="1" applyBorder="1" applyAlignment="1">
      <alignment horizontal="center" vertical="center" wrapText="1"/>
    </xf>
    <xf numFmtId="2" fontId="53" fillId="0" borderId="0" xfId="0" applyNumberFormat="1" applyFont="1" applyFill="1" applyBorder="1" applyAlignment="1" applyProtection="1">
      <alignment horizontal="center" vertical="center"/>
      <protection locked="0"/>
    </xf>
    <xf numFmtId="49" fontId="54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54" fillId="0" borderId="18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4" fillId="0" borderId="21" xfId="0" applyFont="1" applyFill="1" applyBorder="1" applyAlignment="1" applyProtection="1">
      <alignment horizontal="center" vertical="center" wrapText="1"/>
      <protection locked="0"/>
    </xf>
    <xf numFmtId="49" fontId="54" fillId="0" borderId="21" xfId="0" applyNumberFormat="1" applyFont="1" applyFill="1" applyBorder="1" applyAlignment="1" applyProtection="1">
      <alignment horizontal="center" vertical="center"/>
      <protection locked="0"/>
    </xf>
    <xf numFmtId="2" fontId="54" fillId="0" borderId="21" xfId="0" applyNumberFormat="1" applyFont="1" applyFill="1" applyBorder="1" applyAlignment="1" applyProtection="1">
      <alignment horizontal="center" vertical="center"/>
      <protection locked="0"/>
    </xf>
    <xf numFmtId="2" fontId="54" fillId="0" borderId="22" xfId="0" applyNumberFormat="1" applyFont="1" applyFill="1" applyBorder="1" applyAlignment="1" applyProtection="1">
      <alignment horizontal="center" vertical="center"/>
      <protection locked="0"/>
    </xf>
    <xf numFmtId="0" fontId="54" fillId="0" borderId="13" xfId="0" applyFont="1" applyFill="1" applyBorder="1" applyAlignment="1" applyProtection="1">
      <alignment horizontal="center" vertical="center" wrapText="1"/>
      <protection locked="0"/>
    </xf>
    <xf numFmtId="49" fontId="54" fillId="0" borderId="13" xfId="0" applyNumberFormat="1" applyFont="1" applyFill="1" applyBorder="1" applyAlignment="1" applyProtection="1">
      <alignment horizontal="center" vertical="center"/>
      <protection locked="0"/>
    </xf>
    <xf numFmtId="2" fontId="54" fillId="0" borderId="13" xfId="0" applyNumberFormat="1" applyFont="1" applyFill="1" applyBorder="1" applyAlignment="1" applyProtection="1">
      <alignment horizontal="center" vertical="center"/>
      <protection locked="0"/>
    </xf>
    <xf numFmtId="2" fontId="54" fillId="0" borderId="14" xfId="0" applyNumberFormat="1" applyFont="1" applyFill="1" applyBorder="1" applyAlignment="1" applyProtection="1">
      <alignment horizontal="center" vertical="center"/>
      <protection locked="0"/>
    </xf>
    <xf numFmtId="1" fontId="54" fillId="0" borderId="13" xfId="0" applyNumberFormat="1" applyFont="1" applyFill="1" applyBorder="1" applyAlignment="1" applyProtection="1">
      <alignment horizontal="center" vertical="center"/>
      <protection locked="0"/>
    </xf>
    <xf numFmtId="0" fontId="54" fillId="0" borderId="5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9" xfId="0" applyFont="1" applyFill="1" applyBorder="1" applyAlignment="1">
      <alignment vertical="center"/>
    </xf>
    <xf numFmtId="0" fontId="54" fillId="0" borderId="12" xfId="0" applyFont="1" applyFill="1" applyBorder="1" applyAlignment="1">
      <alignment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6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/>
    </xf>
    <xf numFmtId="0" fontId="54" fillId="0" borderId="4" xfId="0" applyFont="1" applyFill="1" applyBorder="1" applyAlignment="1">
      <alignment horizontal="center"/>
    </xf>
    <xf numFmtId="0" fontId="54" fillId="0" borderId="4" xfId="0" applyFont="1" applyFill="1" applyBorder="1" applyAlignment="1" applyProtection="1">
      <alignment horizontal="center"/>
      <protection locked="0"/>
    </xf>
    <xf numFmtId="0" fontId="54" fillId="0" borderId="5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54" fillId="0" borderId="16" xfId="0" applyFont="1" applyFill="1" applyBorder="1" applyAlignment="1">
      <alignment horizontal="center" vertical="center"/>
    </xf>
    <xf numFmtId="0" fontId="54" fillId="0" borderId="4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4" fillId="0" borderId="6" xfId="0" applyFont="1" applyFill="1" applyBorder="1" applyAlignment="1" applyProtection="1">
      <alignment horizontal="center" vertical="center"/>
      <protection locked="0"/>
    </xf>
    <xf numFmtId="0" fontId="54" fillId="0" borderId="10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6" xfId="1" applyFont="1" applyFill="1" applyBorder="1" applyAlignment="1">
      <alignment horizontal="center" vertical="center" wrapText="1"/>
    </xf>
    <xf numFmtId="0" fontId="54" fillId="0" borderId="4" xfId="1" applyFont="1" applyFill="1" applyBorder="1" applyAlignment="1">
      <alignment horizontal="center" vertical="center" wrapText="1"/>
    </xf>
    <xf numFmtId="0" fontId="57" fillId="0" borderId="10" xfId="2" applyFont="1" applyFill="1" applyBorder="1" applyAlignment="1" applyProtection="1">
      <alignment horizontal="center" vertical="center" wrapText="1"/>
      <protection locked="0"/>
    </xf>
    <xf numFmtId="0" fontId="54" fillId="0" borderId="10" xfId="1" applyFont="1" applyFill="1" applyBorder="1" applyAlignment="1">
      <alignment horizontal="center" vertical="center" wrapText="1"/>
    </xf>
    <xf numFmtId="0" fontId="57" fillId="0" borderId="6" xfId="2" applyFont="1" applyFill="1" applyBorder="1" applyAlignment="1" applyProtection="1">
      <alignment horizontal="center" vertical="center" wrapText="1"/>
      <protection locked="0"/>
    </xf>
    <xf numFmtId="0" fontId="57" fillId="0" borderId="4" xfId="2" applyFont="1" applyFill="1" applyBorder="1" applyAlignment="1" applyProtection="1">
      <alignment horizontal="center" vertical="center" wrapText="1"/>
      <protection locked="0"/>
    </xf>
    <xf numFmtId="4" fontId="54" fillId="0" borderId="7" xfId="1" applyNumberFormat="1" applyFont="1" applyFill="1" applyBorder="1" applyAlignment="1">
      <alignment horizontal="center" vertical="center" wrapText="1"/>
    </xf>
    <xf numFmtId="2" fontId="53" fillId="0" borderId="1" xfId="0" applyNumberFormat="1" applyFont="1" applyFill="1" applyBorder="1" applyAlignment="1" applyProtection="1">
      <alignment horizontal="center"/>
      <protection locked="0"/>
    </xf>
    <xf numFmtId="2" fontId="53" fillId="0" borderId="2" xfId="0" applyNumberFormat="1" applyFont="1" applyFill="1" applyBorder="1" applyAlignment="1" applyProtection="1">
      <alignment horizontal="center"/>
      <protection locked="0"/>
    </xf>
    <xf numFmtId="2" fontId="53" fillId="0" borderId="3" xfId="0" applyNumberFormat="1" applyFont="1" applyFill="1" applyBorder="1" applyAlignment="1" applyProtection="1">
      <alignment horizontal="center"/>
      <protection locked="0"/>
    </xf>
  </cellXfs>
  <cellStyles count="55">
    <cellStyle name="Обычный" xfId="0" builtinId="0"/>
    <cellStyle name="Обычный 2 2" xfId="3"/>
    <cellStyle name="Обычный 2 3" xfId="2"/>
    <cellStyle name="Обычный 2 4" xfId="1"/>
    <cellStyle name="Обычный 2 4 3 2" xfId="4"/>
    <cellStyle name="Обычный 2 4 3 2 10" xfId="13"/>
    <cellStyle name="Обычный 2 4 3 2 11" xfId="14"/>
    <cellStyle name="Обычный 2 4 3 2 12" xfId="15"/>
    <cellStyle name="Обычный 2 4 3 2 12 2" xfId="16"/>
    <cellStyle name="Обычный 2 4 3 2 13" xfId="17"/>
    <cellStyle name="Обычный 2 4 3 2 14" xfId="18"/>
    <cellStyle name="Обычный 2 4 3 2 15" xfId="19"/>
    <cellStyle name="Обычный 2 4 3 2 16" xfId="20"/>
    <cellStyle name="Обычный 2 4 3 2 17" xfId="21"/>
    <cellStyle name="Обычный 2 4 3 2 18" xfId="22"/>
    <cellStyle name="Обычный 2 4 3 2 19" xfId="23"/>
    <cellStyle name="Обычный 2 4 3 2 2" xfId="5"/>
    <cellStyle name="Обычный 2 4 3 2 2 2" xfId="53"/>
    <cellStyle name="Обычный 2 4 3 2 2 3" xfId="54"/>
    <cellStyle name="Обычный 2 4 3 2 20" xfId="24"/>
    <cellStyle name="Обычный 2 4 3 2 21" xfId="25"/>
    <cellStyle name="Обычный 2 4 3 2 22" xfId="26"/>
    <cellStyle name="Обычный 2 4 3 2 23" xfId="27"/>
    <cellStyle name="Обычный 2 4 3 2 24" xfId="28"/>
    <cellStyle name="Обычный 2 4 3 2 25" xfId="29"/>
    <cellStyle name="Обычный 2 4 3 2 26" xfId="30"/>
    <cellStyle name="Обычный 2 4 3 2 27" xfId="31"/>
    <cellStyle name="Обычный 2 4 3 2 28" xfId="32"/>
    <cellStyle name="Обычный 2 4 3 2 29" xfId="33"/>
    <cellStyle name="Обычный 2 4 3 2 3" xfId="6"/>
    <cellStyle name="Обычный 2 4 3 2 30" xfId="34"/>
    <cellStyle name="Обычный 2 4 3 2 31" xfId="35"/>
    <cellStyle name="Обычный 2 4 3 2 32" xfId="36"/>
    <cellStyle name="Обычный 2 4 3 2 33" xfId="37"/>
    <cellStyle name="Обычный 2 4 3 2 34" xfId="38"/>
    <cellStyle name="Обычный 2 4 3 2 35" xfId="39"/>
    <cellStyle name="Обычный 2 4 3 2 36" xfId="40"/>
    <cellStyle name="Обычный 2 4 3 2 37" xfId="41"/>
    <cellStyle name="Обычный 2 4 3 2 38" xfId="42"/>
    <cellStyle name="Обычный 2 4 3 2 39" xfId="43"/>
    <cellStyle name="Обычный 2 4 3 2 4" xfId="7"/>
    <cellStyle name="Обычный 2 4 3 2 40" xfId="44"/>
    <cellStyle name="Обычный 2 4 3 2 41" xfId="45"/>
    <cellStyle name="Обычный 2 4 3 2 42" xfId="46"/>
    <cellStyle name="Обычный 2 4 3 2 43" xfId="47"/>
    <cellStyle name="Обычный 2 4 3 2 44" xfId="48"/>
    <cellStyle name="Обычный 2 4 3 2 45" xfId="49"/>
    <cellStyle name="Обычный 2 4 3 2 46" xfId="50"/>
    <cellStyle name="Обычный 2 4 3 2 47" xfId="51"/>
    <cellStyle name="Обычный 2 4 3 2 48" xfId="52"/>
    <cellStyle name="Обычный 2 4 3 2 5" xfId="8"/>
    <cellStyle name="Обычный 2 4 3 2 6" xfId="9"/>
    <cellStyle name="Обычный 2 4 3 2 7" xfId="10"/>
    <cellStyle name="Обычный 2 4 3 2 8" xfId="11"/>
    <cellStyle name="Обычный 2 4 3 2 9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31"/>
  <sheetViews>
    <sheetView tabSelected="1" zoomScale="90" zoomScaleNormal="90" workbookViewId="0">
      <selection activeCell="C23" sqref="C23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9" ht="18.75" x14ac:dyDescent="0.3">
      <c r="A1" s="1" t="s">
        <v>0</v>
      </c>
      <c r="B1" s="87" t="s">
        <v>5</v>
      </c>
      <c r="C1" s="88"/>
      <c r="D1" s="88"/>
      <c r="E1" s="89"/>
      <c r="F1" s="1" t="s">
        <v>1</v>
      </c>
      <c r="G1" s="2" t="s">
        <v>2</v>
      </c>
      <c r="H1" s="1" t="s">
        <v>3</v>
      </c>
      <c r="I1" s="3">
        <v>44525</v>
      </c>
    </row>
    <row r="2" spans="1:9" ht="19.5" thickBot="1" x14ac:dyDescent="0.35">
      <c r="A2" s="1"/>
      <c r="B2" s="1"/>
      <c r="C2" s="1"/>
      <c r="D2" s="1"/>
      <c r="E2" s="1"/>
      <c r="F2" s="1"/>
      <c r="G2" s="1"/>
      <c r="H2" s="1"/>
      <c r="I2" s="1"/>
    </row>
    <row r="3" spans="1:9" ht="19.5" thickBot="1" x14ac:dyDescent="0.3">
      <c r="A3" s="49" t="s">
        <v>6</v>
      </c>
      <c r="B3" s="50" t="s">
        <v>7</v>
      </c>
      <c r="C3" s="50" t="s">
        <v>8</v>
      </c>
      <c r="D3" s="50" t="s">
        <v>9</v>
      </c>
      <c r="E3" s="50" t="s">
        <v>10</v>
      </c>
      <c r="F3" s="50" t="s">
        <v>11</v>
      </c>
      <c r="G3" s="50" t="s">
        <v>12</v>
      </c>
      <c r="H3" s="50" t="s">
        <v>13</v>
      </c>
      <c r="I3" s="51" t="s">
        <v>14</v>
      </c>
    </row>
    <row r="4" spans="1:9" ht="37.5" x14ac:dyDescent="0.25">
      <c r="A4" s="65" t="s">
        <v>15</v>
      </c>
      <c r="B4" s="66" t="s">
        <v>16</v>
      </c>
      <c r="C4" s="80" t="s">
        <v>50</v>
      </c>
      <c r="D4" s="5" t="s">
        <v>17</v>
      </c>
      <c r="E4" s="6">
        <f>78.04-8.01</f>
        <v>70.03</v>
      </c>
      <c r="F4" s="42">
        <v>11.47</v>
      </c>
      <c r="G4" s="42">
        <v>13.97</v>
      </c>
      <c r="H4" s="42">
        <v>19.2</v>
      </c>
      <c r="I4" s="86">
        <v>245.67</v>
      </c>
    </row>
    <row r="5" spans="1:9" ht="19.5" x14ac:dyDescent="0.3">
      <c r="A5" s="67"/>
      <c r="B5" s="68" t="s">
        <v>18</v>
      </c>
      <c r="C5" s="81" t="s">
        <v>46</v>
      </c>
      <c r="D5" s="9" t="s">
        <v>17</v>
      </c>
      <c r="E5" s="10">
        <v>8</v>
      </c>
      <c r="F5" s="13">
        <v>0</v>
      </c>
      <c r="G5" s="13">
        <v>0</v>
      </c>
      <c r="H5" s="13">
        <v>15</v>
      </c>
      <c r="I5" s="14">
        <v>60</v>
      </c>
    </row>
    <row r="6" spans="1:9" ht="19.5" x14ac:dyDescent="0.3">
      <c r="A6" s="67"/>
      <c r="B6" s="68" t="s">
        <v>19</v>
      </c>
      <c r="C6" s="81" t="s">
        <v>20</v>
      </c>
      <c r="D6" s="9" t="s">
        <v>21</v>
      </c>
      <c r="E6" s="10">
        <v>8.44</v>
      </c>
      <c r="F6" s="13">
        <v>2.29</v>
      </c>
      <c r="G6" s="13">
        <v>0.9</v>
      </c>
      <c r="H6" s="13">
        <v>15</v>
      </c>
      <c r="I6" s="14">
        <v>77.7</v>
      </c>
    </row>
    <row r="7" spans="1:9" ht="19.5" x14ac:dyDescent="0.3">
      <c r="A7" s="67"/>
      <c r="B7" s="69" t="s">
        <v>51</v>
      </c>
      <c r="C7" s="81" t="s">
        <v>52</v>
      </c>
      <c r="D7" s="9" t="s">
        <v>53</v>
      </c>
      <c r="E7" s="10">
        <f>78/75*20</f>
        <v>20.8</v>
      </c>
      <c r="F7" s="13">
        <f>8.14/75*20</f>
        <v>2.170666666666667</v>
      </c>
      <c r="G7" s="13">
        <f>9.68/75*20</f>
        <v>2.5813333333333333</v>
      </c>
      <c r="H7" s="13">
        <f>38.39/75*20</f>
        <v>10.237333333333334</v>
      </c>
      <c r="I7" s="14">
        <f>273/75*20</f>
        <v>72.8</v>
      </c>
    </row>
    <row r="8" spans="1:9" ht="19.5" x14ac:dyDescent="0.3">
      <c r="A8" s="70"/>
      <c r="B8" s="69"/>
      <c r="C8" s="81"/>
      <c r="D8" s="9"/>
      <c r="E8" s="10"/>
      <c r="F8" s="13"/>
      <c r="G8" s="13"/>
      <c r="H8" s="13"/>
      <c r="I8" s="14"/>
    </row>
    <row r="9" spans="1:9" ht="20.25" thickBot="1" x14ac:dyDescent="0.3">
      <c r="A9" s="71"/>
      <c r="B9" s="72"/>
      <c r="C9" s="82"/>
      <c r="D9" s="43"/>
      <c r="E9" s="19"/>
      <c r="F9" s="33"/>
      <c r="G9" s="33"/>
      <c r="H9" s="33"/>
      <c r="I9" s="34"/>
    </row>
    <row r="10" spans="1:9" ht="20.25" thickBot="1" x14ac:dyDescent="0.3">
      <c r="A10" s="61" t="s">
        <v>22</v>
      </c>
      <c r="B10" s="62"/>
      <c r="C10" s="52"/>
      <c r="D10" s="53"/>
      <c r="E10" s="28">
        <f>SUM(E4:E9)</f>
        <v>107.27</v>
      </c>
      <c r="F10" s="54">
        <f>SUM(F4:F9)</f>
        <v>15.930666666666669</v>
      </c>
      <c r="G10" s="54">
        <f t="shared" ref="G10:I10" si="0">SUM(G4:G9)</f>
        <v>17.451333333333334</v>
      </c>
      <c r="H10" s="54">
        <f t="shared" si="0"/>
        <v>59.437333333333335</v>
      </c>
      <c r="I10" s="55">
        <f t="shared" si="0"/>
        <v>456.16999999999996</v>
      </c>
    </row>
    <row r="11" spans="1:9" ht="19.5" x14ac:dyDescent="0.25">
      <c r="A11" s="65" t="s">
        <v>23</v>
      </c>
      <c r="B11" s="66" t="s">
        <v>24</v>
      </c>
      <c r="C11" s="80" t="s">
        <v>55</v>
      </c>
      <c r="D11" s="5" t="s">
        <v>42</v>
      </c>
      <c r="E11" s="6">
        <v>15</v>
      </c>
      <c r="F11" s="42">
        <f>0.1/2*5</f>
        <v>0.25</v>
      </c>
      <c r="G11" s="42">
        <f>0.2/2*5</f>
        <v>0.5</v>
      </c>
      <c r="H11" s="42">
        <f>3.8/2*5</f>
        <v>9.5</v>
      </c>
      <c r="I11" s="86">
        <f>24/2*5</f>
        <v>60</v>
      </c>
    </row>
    <row r="12" spans="1:9" ht="37.5" x14ac:dyDescent="0.25">
      <c r="A12" s="73"/>
      <c r="B12" s="74" t="s">
        <v>25</v>
      </c>
      <c r="C12" s="81" t="s">
        <v>56</v>
      </c>
      <c r="D12" s="9" t="s">
        <v>47</v>
      </c>
      <c r="E12" s="10">
        <v>70</v>
      </c>
      <c r="F12" s="13">
        <v>3.5</v>
      </c>
      <c r="G12" s="13">
        <v>4.5</v>
      </c>
      <c r="H12" s="13">
        <v>14.75</v>
      </c>
      <c r="I12" s="14">
        <v>112.5</v>
      </c>
    </row>
    <row r="13" spans="1:9" ht="19.5" x14ac:dyDescent="0.3">
      <c r="A13" s="67"/>
      <c r="B13" s="68" t="s">
        <v>26</v>
      </c>
      <c r="C13" s="81" t="s">
        <v>57</v>
      </c>
      <c r="D13" s="9" t="s">
        <v>43</v>
      </c>
      <c r="E13" s="10">
        <f>75-5.4-5-7.73</f>
        <v>56.86999999999999</v>
      </c>
      <c r="F13" s="13">
        <v>15.55</v>
      </c>
      <c r="G13" s="13">
        <v>11.55</v>
      </c>
      <c r="H13" s="13">
        <v>15.7</v>
      </c>
      <c r="I13" s="14">
        <v>228.75</v>
      </c>
    </row>
    <row r="14" spans="1:9" ht="19.5" x14ac:dyDescent="0.3">
      <c r="A14" s="67"/>
      <c r="B14" s="68" t="s">
        <v>48</v>
      </c>
      <c r="C14" s="81" t="s">
        <v>58</v>
      </c>
      <c r="D14" s="9" t="s">
        <v>49</v>
      </c>
      <c r="E14" s="10">
        <v>20</v>
      </c>
      <c r="F14" s="13">
        <f>4.45/20*15+1.38</f>
        <v>4.7174999999999994</v>
      </c>
      <c r="G14" s="13">
        <f>5.28/20*15+2.91</f>
        <v>6.87</v>
      </c>
      <c r="H14" s="13">
        <f>76.74/20*15+21.88</f>
        <v>79.434999999999988</v>
      </c>
      <c r="I14" s="14">
        <f>168.18/20*15+69.24</f>
        <v>195.375</v>
      </c>
    </row>
    <row r="15" spans="1:9" ht="19.5" x14ac:dyDescent="0.3">
      <c r="A15" s="67"/>
      <c r="B15" s="68" t="s">
        <v>18</v>
      </c>
      <c r="C15" s="81" t="s">
        <v>44</v>
      </c>
      <c r="D15" s="9" t="s">
        <v>17</v>
      </c>
      <c r="E15" s="10">
        <v>24</v>
      </c>
      <c r="F15" s="13">
        <v>0.55000000000000004</v>
      </c>
      <c r="G15" s="13">
        <v>0.08</v>
      </c>
      <c r="H15" s="13">
        <v>20.3</v>
      </c>
      <c r="I15" s="14">
        <v>85.23</v>
      </c>
    </row>
    <row r="16" spans="1:9" ht="19.5" x14ac:dyDescent="0.3">
      <c r="A16" s="67"/>
      <c r="B16" s="68" t="s">
        <v>27</v>
      </c>
      <c r="C16" s="81" t="s">
        <v>28</v>
      </c>
      <c r="D16" s="9" t="s">
        <v>29</v>
      </c>
      <c r="E16" s="10">
        <v>6</v>
      </c>
      <c r="F16" s="11">
        <f>4/5*3</f>
        <v>2.4000000000000004</v>
      </c>
      <c r="G16" s="11">
        <f>0.75/5*3</f>
        <v>0.44999999999999996</v>
      </c>
      <c r="H16" s="11">
        <f>20.05/5*3</f>
        <v>12.03</v>
      </c>
      <c r="I16" s="12">
        <f>104/5*3</f>
        <v>62.400000000000006</v>
      </c>
    </row>
    <row r="17" spans="1:9" ht="20.25" thickBot="1" x14ac:dyDescent="0.35">
      <c r="A17" s="75"/>
      <c r="B17" s="76" t="s">
        <v>30</v>
      </c>
      <c r="C17" s="83" t="s">
        <v>31</v>
      </c>
      <c r="D17" s="15" t="s">
        <v>29</v>
      </c>
      <c r="E17" s="19">
        <v>6</v>
      </c>
      <c r="F17" s="33">
        <f>3.4/5*3</f>
        <v>2.04</v>
      </c>
      <c r="G17" s="33">
        <f>0.65/5*3</f>
        <v>0.39</v>
      </c>
      <c r="H17" s="33">
        <f>19.9/5*3</f>
        <v>11.939999999999998</v>
      </c>
      <c r="I17" s="34">
        <f>100.5/5*3</f>
        <v>60.300000000000004</v>
      </c>
    </row>
    <row r="18" spans="1:9" ht="20.25" thickBot="1" x14ac:dyDescent="0.3">
      <c r="A18" s="61" t="s">
        <v>22</v>
      </c>
      <c r="B18" s="62"/>
      <c r="C18" s="52"/>
      <c r="D18" s="53"/>
      <c r="E18" s="28">
        <f>SUM(E11:E17)</f>
        <v>197.87</v>
      </c>
      <c r="F18" s="54">
        <f t="shared" ref="F18:I18" si="1">SUM(F11:F17)</f>
        <v>29.0075</v>
      </c>
      <c r="G18" s="54">
        <f t="shared" si="1"/>
        <v>24.34</v>
      </c>
      <c r="H18" s="54">
        <f t="shared" si="1"/>
        <v>163.655</v>
      </c>
      <c r="I18" s="55">
        <f t="shared" si="1"/>
        <v>804.55499999999995</v>
      </c>
    </row>
    <row r="19" spans="1:9" ht="19.5" x14ac:dyDescent="0.25">
      <c r="A19" s="65" t="s">
        <v>32</v>
      </c>
      <c r="B19" s="77" t="s">
        <v>18</v>
      </c>
      <c r="C19" s="84" t="s">
        <v>40</v>
      </c>
      <c r="D19" s="20" t="s">
        <v>17</v>
      </c>
      <c r="E19" s="6">
        <v>53</v>
      </c>
      <c r="F19" s="7">
        <v>0.6</v>
      </c>
      <c r="G19" s="7"/>
      <c r="H19" s="7">
        <v>33</v>
      </c>
      <c r="I19" s="8">
        <v>136</v>
      </c>
    </row>
    <row r="20" spans="1:9" ht="19.5" x14ac:dyDescent="0.3">
      <c r="A20" s="67"/>
      <c r="B20" s="74" t="s">
        <v>45</v>
      </c>
      <c r="C20" s="85" t="s">
        <v>61</v>
      </c>
      <c r="D20" s="48" t="s">
        <v>33</v>
      </c>
      <c r="E20" s="10">
        <v>36.6</v>
      </c>
      <c r="F20" s="11">
        <v>2.5</v>
      </c>
      <c r="G20" s="11">
        <v>7.2</v>
      </c>
      <c r="H20" s="11">
        <v>32.299999999999997</v>
      </c>
      <c r="I20" s="12">
        <v>203.4</v>
      </c>
    </row>
    <row r="21" spans="1:9" ht="20.25" thickBot="1" x14ac:dyDescent="0.3">
      <c r="A21" s="71"/>
      <c r="B21" s="78"/>
      <c r="C21" s="82"/>
      <c r="D21" s="43"/>
      <c r="E21" s="19"/>
      <c r="F21" s="33"/>
      <c r="G21" s="33"/>
      <c r="H21" s="33"/>
      <c r="I21" s="34"/>
    </row>
    <row r="22" spans="1:9" ht="20.25" thickBot="1" x14ac:dyDescent="0.3">
      <c r="A22" s="63" t="s">
        <v>22</v>
      </c>
      <c r="B22" s="64"/>
      <c r="C22" s="56"/>
      <c r="D22" s="57"/>
      <c r="E22" s="29">
        <f>SUM(E19:E21)</f>
        <v>89.6</v>
      </c>
      <c r="F22" s="58">
        <f>SUM(F19:F21)</f>
        <v>3.1</v>
      </c>
      <c r="G22" s="58">
        <f>SUM(G19:G21)</f>
        <v>7.2</v>
      </c>
      <c r="H22" s="58">
        <f>SUM(H19:H21)</f>
        <v>65.3</v>
      </c>
      <c r="I22" s="59">
        <f>SUM(I19:I21)</f>
        <v>339.4</v>
      </c>
    </row>
    <row r="23" spans="1:9" ht="18.75" x14ac:dyDescent="0.25">
      <c r="A23" s="41"/>
      <c r="B23" s="41"/>
      <c r="C23" s="21"/>
      <c r="D23" s="21"/>
      <c r="E23" s="21"/>
      <c r="F23" s="21"/>
      <c r="G23" s="21"/>
      <c r="H23" s="30"/>
      <c r="I23" s="21"/>
    </row>
    <row r="24" spans="1:9" ht="16.5" customHeight="1" x14ac:dyDescent="0.25">
      <c r="A24" s="21"/>
      <c r="B24" s="21"/>
      <c r="C24" s="22" t="s">
        <v>34</v>
      </c>
      <c r="D24" s="23"/>
      <c r="E24" s="24" t="s">
        <v>35</v>
      </c>
      <c r="F24" s="25"/>
      <c r="G24" s="21"/>
      <c r="H24" s="21"/>
      <c r="I24" s="21"/>
    </row>
    <row r="25" spans="1:9" ht="18.75" x14ac:dyDescent="0.25">
      <c r="A25" s="21"/>
      <c r="B25" s="21"/>
      <c r="C25" s="22"/>
      <c r="D25" s="23"/>
      <c r="E25" s="24"/>
      <c r="F25" s="25"/>
      <c r="G25" s="21"/>
      <c r="H25" s="21"/>
      <c r="I25" s="21"/>
    </row>
    <row r="26" spans="1:9" ht="18.75" x14ac:dyDescent="0.25">
      <c r="A26" s="36"/>
      <c r="B26" s="38"/>
      <c r="C26" s="26" t="s">
        <v>36</v>
      </c>
      <c r="D26" s="27"/>
      <c r="E26" s="35" t="s">
        <v>37</v>
      </c>
      <c r="F26" s="25"/>
      <c r="G26" s="37"/>
      <c r="H26" s="37"/>
      <c r="I26" s="37"/>
    </row>
    <row r="27" spans="1:9" x14ac:dyDescent="0.25">
      <c r="A27" s="36"/>
      <c r="B27" s="38"/>
      <c r="C27" s="39"/>
      <c r="D27" s="40"/>
      <c r="E27" s="37"/>
      <c r="F27" s="37"/>
      <c r="G27" s="37"/>
      <c r="H27" s="37"/>
      <c r="I27" s="37"/>
    </row>
    <row r="28" spans="1:9" x14ac:dyDescent="0.25">
      <c r="A28" s="32"/>
      <c r="B28" s="38"/>
      <c r="C28" s="39"/>
      <c r="D28" s="40"/>
      <c r="E28" s="32"/>
      <c r="F28" s="32"/>
      <c r="G28" s="32"/>
      <c r="H28" s="32"/>
      <c r="I28" s="32"/>
    </row>
    <row r="29" spans="1:9" x14ac:dyDescent="0.25">
      <c r="A29" s="32"/>
      <c r="B29" s="32"/>
      <c r="C29" s="32"/>
      <c r="D29" s="32"/>
      <c r="E29" s="32"/>
      <c r="F29" s="32"/>
      <c r="G29" s="32"/>
      <c r="H29" s="32"/>
      <c r="I29" s="32"/>
    </row>
    <row r="30" spans="1:9" x14ac:dyDescent="0.25">
      <c r="A30" s="31"/>
      <c r="B30" s="31"/>
      <c r="C30" s="31"/>
      <c r="D30" s="31"/>
      <c r="E30" s="31"/>
      <c r="F30" s="31"/>
      <c r="G30" s="31"/>
      <c r="H30" s="31"/>
      <c r="I30" s="31"/>
    </row>
    <row r="31" spans="1:9" x14ac:dyDescent="0.25">
      <c r="A31" s="31"/>
      <c r="B31" s="31"/>
      <c r="C31" s="31"/>
      <c r="D31" s="31"/>
      <c r="E31" s="31"/>
      <c r="F31" s="31"/>
      <c r="G31" s="31"/>
      <c r="H31" s="31"/>
      <c r="I31" s="3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32"/>
  <sheetViews>
    <sheetView zoomScale="90" zoomScaleNormal="90" workbookViewId="0">
      <selection activeCell="C14" sqref="C14"/>
    </sheetView>
  </sheetViews>
  <sheetFormatPr defaultRowHeight="15" x14ac:dyDescent="0.25"/>
  <cols>
    <col min="1" max="2" width="15.7109375" customWidth="1"/>
    <col min="3" max="3" width="45.7109375" customWidth="1"/>
    <col min="4" max="6" width="10.7109375" customWidth="1"/>
    <col min="7" max="7" width="18.28515625" customWidth="1"/>
    <col min="8" max="8" width="10.7109375" customWidth="1"/>
    <col min="9" max="9" width="20.7109375" customWidth="1"/>
  </cols>
  <sheetData>
    <row r="1" spans="1:10" ht="18.75" x14ac:dyDescent="0.3">
      <c r="A1" s="1" t="s">
        <v>0</v>
      </c>
      <c r="B1" s="87" t="s">
        <v>5</v>
      </c>
      <c r="C1" s="88"/>
      <c r="D1" s="88"/>
      <c r="E1" s="89"/>
      <c r="F1" s="1" t="s">
        <v>1</v>
      </c>
      <c r="G1" s="2" t="s">
        <v>4</v>
      </c>
      <c r="H1" s="1" t="s">
        <v>3</v>
      </c>
      <c r="I1" s="3">
        <f>food1!I1</f>
        <v>44525</v>
      </c>
      <c r="J1" s="1"/>
    </row>
    <row r="2" spans="1:10" ht="19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thickBot="1" x14ac:dyDescent="0.3">
      <c r="A3" s="49" t="s">
        <v>6</v>
      </c>
      <c r="B3" s="50" t="s">
        <v>7</v>
      </c>
      <c r="C3" s="50" t="s">
        <v>8</v>
      </c>
      <c r="D3" s="50" t="s">
        <v>9</v>
      </c>
      <c r="E3" s="50" t="s">
        <v>10</v>
      </c>
      <c r="F3" s="50" t="s">
        <v>11</v>
      </c>
      <c r="G3" s="50" t="s">
        <v>12</v>
      </c>
      <c r="H3" s="50" t="s">
        <v>13</v>
      </c>
      <c r="I3" s="51" t="s">
        <v>14</v>
      </c>
      <c r="J3" s="4"/>
    </row>
    <row r="4" spans="1:10" ht="37.5" x14ac:dyDescent="0.25">
      <c r="A4" s="79" t="s">
        <v>15</v>
      </c>
      <c r="B4" s="66" t="s">
        <v>16</v>
      </c>
      <c r="C4" s="80" t="s">
        <v>50</v>
      </c>
      <c r="D4" s="5" t="s">
        <v>17</v>
      </c>
      <c r="E4" s="6">
        <f>78.04-8.01</f>
        <v>70.03</v>
      </c>
      <c r="F4" s="42">
        <v>11.47</v>
      </c>
      <c r="G4" s="42">
        <v>13.97</v>
      </c>
      <c r="H4" s="42">
        <v>19.2</v>
      </c>
      <c r="I4" s="86">
        <v>245.67</v>
      </c>
      <c r="J4" s="4"/>
    </row>
    <row r="5" spans="1:10" ht="19.5" x14ac:dyDescent="0.3">
      <c r="A5" s="67"/>
      <c r="B5" s="68" t="s">
        <v>18</v>
      </c>
      <c r="C5" s="81" t="s">
        <v>46</v>
      </c>
      <c r="D5" s="9" t="s">
        <v>17</v>
      </c>
      <c r="E5" s="10">
        <v>8</v>
      </c>
      <c r="F5" s="13">
        <v>0</v>
      </c>
      <c r="G5" s="13">
        <v>0</v>
      </c>
      <c r="H5" s="13">
        <v>15</v>
      </c>
      <c r="I5" s="14">
        <v>60</v>
      </c>
      <c r="J5" s="1"/>
    </row>
    <row r="6" spans="1:10" ht="19.5" x14ac:dyDescent="0.3">
      <c r="A6" s="70"/>
      <c r="B6" s="68" t="s">
        <v>19</v>
      </c>
      <c r="C6" s="81" t="s">
        <v>20</v>
      </c>
      <c r="D6" s="9" t="s">
        <v>21</v>
      </c>
      <c r="E6" s="10">
        <v>8.44</v>
      </c>
      <c r="F6" s="13">
        <v>2.29</v>
      </c>
      <c r="G6" s="13">
        <v>0.9</v>
      </c>
      <c r="H6" s="13">
        <v>15</v>
      </c>
      <c r="I6" s="14">
        <v>77.7</v>
      </c>
      <c r="J6" s="1"/>
    </row>
    <row r="7" spans="1:10" ht="19.5" x14ac:dyDescent="0.3">
      <c r="A7" s="67"/>
      <c r="B7" s="69" t="s">
        <v>51</v>
      </c>
      <c r="C7" s="81" t="s">
        <v>52</v>
      </c>
      <c r="D7" s="9" t="s">
        <v>53</v>
      </c>
      <c r="E7" s="10">
        <f>78/75*20</f>
        <v>20.8</v>
      </c>
      <c r="F7" s="13">
        <f>8.14/75*20</f>
        <v>2.170666666666667</v>
      </c>
      <c r="G7" s="13">
        <f>9.68/75*20</f>
        <v>2.5813333333333333</v>
      </c>
      <c r="H7" s="13">
        <f>38.39/75*20</f>
        <v>10.237333333333334</v>
      </c>
      <c r="I7" s="14">
        <f>273/75*20</f>
        <v>72.8</v>
      </c>
      <c r="J7" s="1"/>
    </row>
    <row r="8" spans="1:10" ht="19.5" x14ac:dyDescent="0.3">
      <c r="A8" s="70"/>
      <c r="B8" s="69" t="s">
        <v>39</v>
      </c>
      <c r="C8" s="81" t="s">
        <v>38</v>
      </c>
      <c r="D8" s="9" t="s">
        <v>54</v>
      </c>
      <c r="E8" s="10">
        <f>23.32-1.19</f>
        <v>22.13</v>
      </c>
      <c r="F8" s="13">
        <v>0.3</v>
      </c>
      <c r="G8" s="13">
        <v>0.6</v>
      </c>
      <c r="H8" s="13">
        <f>9.5*1.5</f>
        <v>14.25</v>
      </c>
      <c r="I8" s="14">
        <v>66</v>
      </c>
      <c r="J8" s="1"/>
    </row>
    <row r="9" spans="1:10" ht="20.25" thickBot="1" x14ac:dyDescent="0.3">
      <c r="A9" s="71"/>
      <c r="B9" s="72"/>
      <c r="C9" s="82"/>
      <c r="D9" s="43"/>
      <c r="E9" s="19"/>
      <c r="F9" s="16"/>
      <c r="G9" s="16"/>
      <c r="H9" s="16"/>
      <c r="I9" s="17"/>
      <c r="J9" s="18"/>
    </row>
    <row r="10" spans="1:10" ht="20.25" thickBot="1" x14ac:dyDescent="0.3">
      <c r="A10" s="61" t="s">
        <v>22</v>
      </c>
      <c r="B10" s="62"/>
      <c r="C10" s="52"/>
      <c r="D10" s="53"/>
      <c r="E10" s="28">
        <f>SUM(E4:E9)</f>
        <v>129.4</v>
      </c>
      <c r="F10" s="54">
        <f>SUM(F4:F9)</f>
        <v>16.230666666666668</v>
      </c>
      <c r="G10" s="54">
        <f t="shared" ref="G10:I10" si="0">SUM(G4:G9)</f>
        <v>18.051333333333336</v>
      </c>
      <c r="H10" s="54">
        <f t="shared" si="0"/>
        <v>73.687333333333328</v>
      </c>
      <c r="I10" s="55">
        <f t="shared" si="0"/>
        <v>522.16999999999996</v>
      </c>
      <c r="J10" s="4"/>
    </row>
    <row r="11" spans="1:10" ht="19.5" x14ac:dyDescent="0.25">
      <c r="A11" s="65" t="s">
        <v>23</v>
      </c>
      <c r="B11" s="66" t="s">
        <v>24</v>
      </c>
      <c r="C11" s="80" t="s">
        <v>55</v>
      </c>
      <c r="D11" s="5" t="s">
        <v>42</v>
      </c>
      <c r="E11" s="6">
        <v>15</v>
      </c>
      <c r="F11" s="42">
        <f>0.1/2*5</f>
        <v>0.25</v>
      </c>
      <c r="G11" s="42">
        <f>0.2/2*5</f>
        <v>0.5</v>
      </c>
      <c r="H11" s="42">
        <f>3.8/2*5</f>
        <v>9.5</v>
      </c>
      <c r="I11" s="86">
        <f>24/2*5</f>
        <v>60</v>
      </c>
      <c r="J11" s="4"/>
    </row>
    <row r="12" spans="1:10" ht="37.5" x14ac:dyDescent="0.3">
      <c r="A12" s="73"/>
      <c r="B12" s="74" t="s">
        <v>25</v>
      </c>
      <c r="C12" s="81" t="s">
        <v>56</v>
      </c>
      <c r="D12" s="9" t="s">
        <v>47</v>
      </c>
      <c r="E12" s="10">
        <v>70</v>
      </c>
      <c r="F12" s="13">
        <v>3.5</v>
      </c>
      <c r="G12" s="13">
        <v>4.5</v>
      </c>
      <c r="H12" s="13">
        <v>14.75</v>
      </c>
      <c r="I12" s="14">
        <v>112.5</v>
      </c>
      <c r="J12" s="1"/>
    </row>
    <row r="13" spans="1:10" ht="19.5" x14ac:dyDescent="0.3">
      <c r="A13" s="67"/>
      <c r="B13" s="68" t="s">
        <v>26</v>
      </c>
      <c r="C13" s="81" t="s">
        <v>57</v>
      </c>
      <c r="D13" s="9" t="s">
        <v>43</v>
      </c>
      <c r="E13" s="10">
        <f>75-5.4-5-7.73</f>
        <v>56.86999999999999</v>
      </c>
      <c r="F13" s="13">
        <v>15.55</v>
      </c>
      <c r="G13" s="13">
        <v>11.55</v>
      </c>
      <c r="H13" s="13">
        <v>15.7</v>
      </c>
      <c r="I13" s="14">
        <v>228.75</v>
      </c>
      <c r="J13" s="1"/>
    </row>
    <row r="14" spans="1:10" ht="19.5" x14ac:dyDescent="0.3">
      <c r="A14" s="67"/>
      <c r="B14" s="68" t="s">
        <v>48</v>
      </c>
      <c r="C14" s="81" t="s">
        <v>59</v>
      </c>
      <c r="D14" s="9" t="s">
        <v>60</v>
      </c>
      <c r="E14" s="10">
        <f>20/15*18+5+3.6-0.74</f>
        <v>31.860000000000003</v>
      </c>
      <c r="F14" s="13">
        <f>4.72/15*18+1</f>
        <v>6.6639999999999997</v>
      </c>
      <c r="G14" s="13">
        <f>6.87/15*18+1</f>
        <v>9.2439999999999998</v>
      </c>
      <c r="H14" s="13">
        <f>79.44/15*18+5</f>
        <v>100.328</v>
      </c>
      <c r="I14" s="14">
        <f>195.38/15*18+50</f>
        <v>284.45600000000002</v>
      </c>
      <c r="J14" s="1"/>
    </row>
    <row r="15" spans="1:10" ht="19.5" x14ac:dyDescent="0.3">
      <c r="A15" s="67"/>
      <c r="B15" s="68" t="s">
        <v>18</v>
      </c>
      <c r="C15" s="81" t="s">
        <v>44</v>
      </c>
      <c r="D15" s="9" t="s">
        <v>17</v>
      </c>
      <c r="E15" s="10">
        <v>24</v>
      </c>
      <c r="F15" s="13">
        <v>0.55000000000000004</v>
      </c>
      <c r="G15" s="13">
        <v>0.08</v>
      </c>
      <c r="H15" s="13">
        <v>20.3</v>
      </c>
      <c r="I15" s="14">
        <v>85.23</v>
      </c>
      <c r="J15" s="1"/>
    </row>
    <row r="16" spans="1:10" ht="19.5" x14ac:dyDescent="0.3">
      <c r="A16" s="67"/>
      <c r="B16" s="68" t="s">
        <v>27</v>
      </c>
      <c r="C16" s="81" t="s">
        <v>28</v>
      </c>
      <c r="D16" s="9" t="s">
        <v>29</v>
      </c>
      <c r="E16" s="10">
        <v>6</v>
      </c>
      <c r="F16" s="11">
        <f>4/5*3</f>
        <v>2.4000000000000004</v>
      </c>
      <c r="G16" s="11">
        <f>0.75/5*3</f>
        <v>0.44999999999999996</v>
      </c>
      <c r="H16" s="11">
        <f>20.05/5*3</f>
        <v>12.03</v>
      </c>
      <c r="I16" s="12">
        <f>104/5*3</f>
        <v>62.400000000000006</v>
      </c>
      <c r="J16" s="1"/>
    </row>
    <row r="17" spans="1:10" ht="20.25" thickBot="1" x14ac:dyDescent="0.35">
      <c r="A17" s="75"/>
      <c r="B17" s="76" t="s">
        <v>30</v>
      </c>
      <c r="C17" s="83" t="s">
        <v>31</v>
      </c>
      <c r="D17" s="15" t="s">
        <v>29</v>
      </c>
      <c r="E17" s="19">
        <v>6</v>
      </c>
      <c r="F17" s="33">
        <f>3.4/5*3</f>
        <v>2.04</v>
      </c>
      <c r="G17" s="33">
        <f>0.65/5*3</f>
        <v>0.39</v>
      </c>
      <c r="H17" s="33">
        <f>19.9/5*3</f>
        <v>11.939999999999998</v>
      </c>
      <c r="I17" s="34">
        <f>100.5/5*3</f>
        <v>60.300000000000004</v>
      </c>
      <c r="J17" s="18"/>
    </row>
    <row r="18" spans="1:10" ht="20.25" thickBot="1" x14ac:dyDescent="0.35">
      <c r="A18" s="61" t="s">
        <v>22</v>
      </c>
      <c r="B18" s="62"/>
      <c r="C18" s="52"/>
      <c r="D18" s="53"/>
      <c r="E18" s="28">
        <f>SUM(E11:E17)</f>
        <v>209.73000000000002</v>
      </c>
      <c r="F18" s="54">
        <f t="shared" ref="F18:I18" si="1">SUM(F11:F17)</f>
        <v>30.954000000000001</v>
      </c>
      <c r="G18" s="54">
        <f t="shared" si="1"/>
        <v>26.713999999999999</v>
      </c>
      <c r="H18" s="54">
        <f t="shared" si="1"/>
        <v>184.54800000000003</v>
      </c>
      <c r="I18" s="55">
        <f t="shared" si="1"/>
        <v>893.63599999999997</v>
      </c>
      <c r="J18" s="1"/>
    </row>
    <row r="19" spans="1:10" ht="19.5" x14ac:dyDescent="0.3">
      <c r="A19" s="65" t="s">
        <v>32</v>
      </c>
      <c r="B19" s="77" t="s">
        <v>18</v>
      </c>
      <c r="C19" s="84" t="s">
        <v>41</v>
      </c>
      <c r="D19" s="20" t="s">
        <v>33</v>
      </c>
      <c r="E19" s="6">
        <v>62</v>
      </c>
      <c r="F19" s="7">
        <v>0.6</v>
      </c>
      <c r="G19" s="7"/>
      <c r="H19" s="7">
        <v>33</v>
      </c>
      <c r="I19" s="8">
        <v>136</v>
      </c>
      <c r="J19" s="1"/>
    </row>
    <row r="20" spans="1:10" ht="19.5" x14ac:dyDescent="0.3">
      <c r="A20" s="67"/>
      <c r="B20" s="74" t="s">
        <v>45</v>
      </c>
      <c r="C20" s="85" t="s">
        <v>61</v>
      </c>
      <c r="D20" s="48" t="s">
        <v>33</v>
      </c>
      <c r="E20" s="10">
        <v>36.6</v>
      </c>
      <c r="F20" s="11">
        <v>2.5</v>
      </c>
      <c r="G20" s="11">
        <v>7.2</v>
      </c>
      <c r="H20" s="11">
        <v>32.299999999999997</v>
      </c>
      <c r="I20" s="12">
        <v>203.4</v>
      </c>
      <c r="J20" s="18"/>
    </row>
    <row r="21" spans="1:10" ht="20.25" thickBot="1" x14ac:dyDescent="0.3">
      <c r="A21" s="71"/>
      <c r="B21" s="78"/>
      <c r="C21" s="82"/>
      <c r="D21" s="43"/>
      <c r="E21" s="19"/>
      <c r="F21" s="33"/>
      <c r="G21" s="33"/>
      <c r="H21" s="33"/>
      <c r="I21" s="34"/>
      <c r="J21" s="21"/>
    </row>
    <row r="22" spans="1:10" ht="20.25" thickBot="1" x14ac:dyDescent="0.3">
      <c r="A22" s="63" t="s">
        <v>22</v>
      </c>
      <c r="B22" s="64"/>
      <c r="C22" s="56"/>
      <c r="D22" s="60"/>
      <c r="E22" s="29">
        <f>SUM(E19:E21)</f>
        <v>98.6</v>
      </c>
      <c r="F22" s="58">
        <f>SUM(F19:F21)</f>
        <v>3.1</v>
      </c>
      <c r="G22" s="58">
        <f>SUM(G19:G21)</f>
        <v>7.2</v>
      </c>
      <c r="H22" s="58">
        <f>SUM(H19:H21)</f>
        <v>65.3</v>
      </c>
      <c r="I22" s="59">
        <f>SUM(I19:I21)</f>
        <v>339.4</v>
      </c>
      <c r="J22" s="21"/>
    </row>
    <row r="23" spans="1:10" ht="19.5" x14ac:dyDescent="0.25">
      <c r="A23" s="21"/>
      <c r="B23" s="21"/>
      <c r="C23" s="44"/>
      <c r="D23" s="45"/>
      <c r="E23" s="46"/>
      <c r="F23" s="47"/>
      <c r="G23" s="47"/>
      <c r="H23" s="47"/>
      <c r="I23" s="47"/>
      <c r="J23" s="21"/>
    </row>
    <row r="24" spans="1:10" ht="18.75" x14ac:dyDescent="0.25">
      <c r="A24" s="21"/>
      <c r="B24" s="21"/>
      <c r="C24" s="22" t="s">
        <v>34</v>
      </c>
      <c r="D24" s="23"/>
      <c r="E24" s="24" t="s">
        <v>35</v>
      </c>
      <c r="F24" s="25"/>
      <c r="G24" s="30"/>
      <c r="H24" s="21"/>
      <c r="I24" s="21"/>
      <c r="J24" s="21"/>
    </row>
    <row r="25" spans="1:10" ht="18.75" x14ac:dyDescent="0.25">
      <c r="A25" s="21"/>
      <c r="B25" s="21"/>
      <c r="C25" s="22"/>
      <c r="D25" s="23"/>
      <c r="E25" s="24"/>
      <c r="F25" s="25"/>
      <c r="G25" s="21"/>
      <c r="H25" s="21"/>
      <c r="I25" s="21"/>
      <c r="J25" s="21"/>
    </row>
    <row r="26" spans="1:10" ht="18.75" x14ac:dyDescent="0.25">
      <c r="A26" s="21"/>
      <c r="B26" s="21"/>
      <c r="C26" s="26" t="s">
        <v>36</v>
      </c>
      <c r="D26" s="27"/>
      <c r="E26" s="35" t="s">
        <v>37</v>
      </c>
      <c r="F26" s="25"/>
      <c r="G26" s="21"/>
      <c r="H26" s="21"/>
      <c r="I26" s="21"/>
      <c r="J26" s="21"/>
    </row>
    <row r="27" spans="1:10" x14ac:dyDescent="0.25">
      <c r="A27" s="36"/>
      <c r="B27" s="38"/>
      <c r="C27" s="39"/>
      <c r="D27" s="40"/>
      <c r="E27" s="37"/>
      <c r="F27" s="37"/>
      <c r="G27" s="37"/>
      <c r="H27" s="37"/>
      <c r="I27" s="37"/>
      <c r="J27" s="31"/>
    </row>
    <row r="28" spans="1:10" x14ac:dyDescent="0.25">
      <c r="A28" s="36"/>
      <c r="B28" s="38"/>
      <c r="C28" s="39"/>
      <c r="D28" s="40"/>
      <c r="E28" s="37"/>
      <c r="F28" s="37"/>
      <c r="G28" s="37"/>
      <c r="H28" s="37"/>
      <c r="I28" s="37"/>
      <c r="J28" s="31"/>
    </row>
    <row r="29" spans="1:10" x14ac:dyDescent="0.25">
      <c r="A29" s="32"/>
      <c r="B29" s="38"/>
      <c r="C29" s="39"/>
      <c r="D29" s="40"/>
      <c r="E29" s="32"/>
      <c r="F29" s="32"/>
      <c r="G29" s="32"/>
      <c r="H29" s="32"/>
      <c r="I29" s="32"/>
      <c r="J29" s="31"/>
    </row>
    <row r="30" spans="1:10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1"/>
    </row>
    <row r="31" spans="1:10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</row>
    <row r="32" spans="1:10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food1</vt:lpstr>
      <vt:lpstr>food2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2021-11-24T19:54:56Z</dcterms:modified>
</cp:coreProperties>
</file>