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2" i="21" l="1"/>
  <c r="H22" i="21"/>
  <c r="G22" i="21"/>
  <c r="F22" i="21"/>
  <c r="E22" i="21"/>
  <c r="E18" i="21"/>
  <c r="I17" i="21"/>
  <c r="H17" i="21"/>
  <c r="G17" i="21"/>
  <c r="F17" i="21"/>
  <c r="I16" i="21"/>
  <c r="H16" i="21"/>
  <c r="G16" i="21"/>
  <c r="F16" i="21"/>
  <c r="I14" i="21"/>
  <c r="H14" i="21"/>
  <c r="G14" i="21"/>
  <c r="F14" i="21"/>
  <c r="E14" i="21"/>
  <c r="F13" i="21"/>
  <c r="E13" i="21"/>
  <c r="I11" i="21"/>
  <c r="I18" i="21" s="1"/>
  <c r="H11" i="21"/>
  <c r="H18" i="21" s="1"/>
  <c r="G11" i="21"/>
  <c r="G18" i="21" s="1"/>
  <c r="F11" i="21"/>
  <c r="F18" i="21" s="1"/>
  <c r="I10" i="21"/>
  <c r="G10" i="21"/>
  <c r="E10" i="21"/>
  <c r="I4" i="21"/>
  <c r="H4" i="21"/>
  <c r="H10" i="21" s="1"/>
  <c r="G4" i="21"/>
  <c r="F4" i="21"/>
  <c r="F10" i="21" s="1"/>
  <c r="E4" i="21"/>
  <c r="I22" i="22"/>
  <c r="H22" i="22"/>
  <c r="G22" i="22"/>
  <c r="F22" i="22"/>
  <c r="E22" i="22"/>
  <c r="I18" i="22"/>
  <c r="G18" i="22"/>
  <c r="I17" i="22"/>
  <c r="H17" i="22"/>
  <c r="G17" i="22"/>
  <c r="F17" i="22"/>
  <c r="I16" i="22"/>
  <c r="H16" i="22"/>
  <c r="G16" i="22"/>
  <c r="F16" i="22"/>
  <c r="I14" i="22"/>
  <c r="H14" i="22"/>
  <c r="G14" i="22"/>
  <c r="F14" i="22"/>
  <c r="F13" i="22"/>
  <c r="E13" i="22"/>
  <c r="E18" i="22" s="1"/>
  <c r="I11" i="22"/>
  <c r="H11" i="22"/>
  <c r="H18" i="22" s="1"/>
  <c r="G11" i="22"/>
  <c r="F11" i="22"/>
  <c r="F18" i="22" s="1"/>
  <c r="I10" i="22"/>
  <c r="H10" i="22"/>
  <c r="G10" i="22"/>
  <c r="F10" i="22"/>
  <c r="E4" i="22"/>
  <c r="E10" i="22" s="1"/>
  <c r="I1" i="21" l="1"/>
</calcChain>
</file>

<file path=xl/sharedStrings.xml><?xml version="1.0" encoding="utf-8"?>
<sst xmlns="http://schemas.openxmlformats.org/spreadsheetml/2006/main" count="132" uniqueCount="63">
  <si>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</si>
  <si>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</si>
  <si>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</si>
  <si>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</si>
  <si>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</si>
  <si>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</si>
  <si>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</si>
  <si>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</si>
  <si>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</si>
  <si>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</si>
  <si>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</si>
  <si>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</si>
  <si>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</si>
  <si>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</si>
  <si>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</si>
  <si>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</si>
  <si>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</si>
  <si>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</si>
  <si>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</si>
  <si>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</si>
  <si>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</si>
  <si>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</si>
  <si>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</si>
  <si>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</si>
  <si>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</si>
  <si>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</si>
  <si>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</si>
  <si>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</si>
  <si>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</si>
  <si>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</si>
  <si>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</si>
  <si>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</si>
  <si>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</si>
  <si>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1 шт</t>
  </si>
  <si>
    <t>Бухгалтер</t>
  </si>
  <si>
    <t>Гудым Д.С.</t>
  </si>
  <si>
    <t>Зав.производством</t>
  </si>
  <si>
    <t>Мустафаева Н.В.</t>
  </si>
  <si>
    <t>Масло сливочное</t>
  </si>
  <si>
    <t>масло</t>
  </si>
  <si>
    <t>Сок фруктовый</t>
  </si>
  <si>
    <t>Сок 0,2</t>
  </si>
  <si>
    <t>гарнир</t>
  </si>
  <si>
    <t>1/150</t>
  </si>
  <si>
    <t>220/10</t>
  </si>
  <si>
    <t>сыр</t>
  </si>
  <si>
    <t>Сыр</t>
  </si>
  <si>
    <t>1/10</t>
  </si>
  <si>
    <t>Рис отварной</t>
  </si>
  <si>
    <t>Рис отварной с м/сл</t>
  </si>
  <si>
    <t>180/10</t>
  </si>
  <si>
    <t>Каша манная на молоке</t>
  </si>
  <si>
    <t>Каша манная на молоке с м/сл</t>
  </si>
  <si>
    <t>Какао на молоке сгущенном</t>
  </si>
  <si>
    <t>Салат из морской капусты с морковью</t>
  </si>
  <si>
    <t>1/50</t>
  </si>
  <si>
    <t>Рассольник ленинградский на курином бульоне</t>
  </si>
  <si>
    <t>250/10</t>
  </si>
  <si>
    <t>Курица отварная</t>
  </si>
  <si>
    <t>1/100</t>
  </si>
  <si>
    <t>Компот из сухофруктов</t>
  </si>
  <si>
    <t>Печенье Любимое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</si>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</sst>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2">
    <xf numFmtId="0" fontId="0" fillId="0" borderId="0"/>
    <xf numFmtId="0" fontId="49" fillId="0" borderId="0"/>
    <xf numFmtId="0" fontId="53" fillId="0" borderId="0"/>
    <xf numFmtId="0" fontId="55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50" fillId="0" borderId="0" xfId="0" applyFont="1" applyFill="1"/>
    <xf numFmtId="0" fontId="50" fillId="0" borderId="4" xfId="0" applyFont="1" applyFill="1" applyBorder="1"/>
    <xf numFmtId="14" fontId="50" fillId="0" borderId="4" xfId="0" applyNumberFormat="1" applyFont="1" applyFill="1" applyBorder="1" applyAlignment="1" applyProtection="1">
      <alignment vertical="center"/>
      <protection locked="0"/>
    </xf>
    <xf numFmtId="0" fontId="50" fillId="0" borderId="0" xfId="0" applyFont="1" applyFill="1" applyAlignment="1">
      <alignment vertical="center"/>
    </xf>
    <xf numFmtId="0" fontId="51" fillId="0" borderId="6" xfId="1" applyFont="1" applyFill="1" applyBorder="1" applyAlignment="1">
      <alignment horizontal="left" vertical="center" wrapText="1"/>
    </xf>
    <xf numFmtId="49" fontId="51" fillId="0" borderId="6" xfId="1" applyNumberFormat="1" applyFont="1" applyFill="1" applyBorder="1" applyAlignment="1">
      <alignment horizontal="center" vertical="center" wrapText="1"/>
    </xf>
    <xf numFmtId="4" fontId="52" fillId="0" borderId="6" xfId="1" applyNumberFormat="1" applyFont="1" applyFill="1" applyBorder="1" applyAlignment="1">
      <alignment horizontal="center" vertical="center" wrapText="1"/>
    </xf>
    <xf numFmtId="4" fontId="51" fillId="0" borderId="6" xfId="1" applyNumberFormat="1" applyFont="1" applyBorder="1" applyAlignment="1">
      <alignment horizontal="center" vertical="center" wrapText="1"/>
    </xf>
    <xf numFmtId="4" fontId="51" fillId="0" borderId="7" xfId="1" applyNumberFormat="1" applyFont="1" applyBorder="1" applyAlignment="1">
      <alignment horizontal="center" vertical="center" wrapText="1"/>
    </xf>
    <xf numFmtId="0" fontId="51" fillId="0" borderId="4" xfId="1" applyFont="1" applyFill="1" applyBorder="1" applyAlignment="1">
      <alignment horizontal="left" vertical="center" wrapText="1"/>
    </xf>
    <xf numFmtId="49" fontId="51" fillId="0" borderId="4" xfId="1" applyNumberFormat="1" applyFont="1" applyFill="1" applyBorder="1" applyAlignment="1">
      <alignment horizontal="center" vertical="center" wrapText="1"/>
    </xf>
    <xf numFmtId="4" fontId="52" fillId="0" borderId="4" xfId="1" applyNumberFormat="1" applyFont="1" applyFill="1" applyBorder="1" applyAlignment="1">
      <alignment horizontal="center" vertical="center" wrapText="1"/>
    </xf>
    <xf numFmtId="4" fontId="51" fillId="0" borderId="4" xfId="1" applyNumberFormat="1" applyFont="1" applyBorder="1" applyAlignment="1">
      <alignment horizontal="center" vertical="center" wrapText="1"/>
    </xf>
    <xf numFmtId="4" fontId="51" fillId="0" borderId="8" xfId="1" applyNumberFormat="1" applyFont="1" applyBorder="1" applyAlignment="1">
      <alignment horizontal="center" vertical="center" wrapText="1"/>
    </xf>
    <xf numFmtId="4" fontId="51" fillId="0" borderId="4" xfId="1" applyNumberFormat="1" applyFont="1" applyFill="1" applyBorder="1" applyAlignment="1">
      <alignment horizontal="center" vertical="center" wrapText="1"/>
    </xf>
    <xf numFmtId="4" fontId="51" fillId="0" borderId="8" xfId="1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Protection="1">
      <protection locked="0"/>
    </xf>
    <xf numFmtId="0" fontId="51" fillId="0" borderId="10" xfId="1" applyFont="1" applyFill="1" applyBorder="1" applyAlignment="1">
      <alignment horizontal="left" vertical="center" wrapText="1"/>
    </xf>
    <xf numFmtId="49" fontId="51" fillId="0" borderId="10" xfId="1" applyNumberFormat="1" applyFont="1" applyFill="1" applyBorder="1" applyAlignment="1">
      <alignment horizontal="center" vertical="center" wrapText="1"/>
    </xf>
    <xf numFmtId="4" fontId="51" fillId="0" borderId="10" xfId="1" applyNumberFormat="1" applyFont="1" applyFill="1" applyBorder="1" applyAlignment="1">
      <alignment horizontal="center" vertical="center" wrapText="1"/>
    </xf>
    <xf numFmtId="4" fontId="51" fillId="0" borderId="11" xfId="1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10" xfId="0" applyFont="1" applyFill="1" applyBorder="1"/>
    <xf numFmtId="4" fontId="52" fillId="0" borderId="10" xfId="1" applyNumberFormat="1" applyFont="1" applyFill="1" applyBorder="1" applyAlignment="1">
      <alignment horizontal="center" vertical="center" wrapText="1"/>
    </xf>
    <xf numFmtId="0" fontId="54" fillId="0" borderId="6" xfId="2" applyFont="1" applyFill="1" applyBorder="1" applyAlignment="1" applyProtection="1">
      <alignment vertical="center" wrapText="1"/>
      <protection locked="0"/>
    </xf>
    <xf numFmtId="49" fontId="51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50" fillId="0" borderId="13" xfId="0" applyFont="1" applyFill="1" applyBorder="1" applyAlignment="1" applyProtection="1">
      <alignment horizontal="center" vertical="center" wrapText="1"/>
      <protection locked="0"/>
    </xf>
    <xf numFmtId="49" fontId="50" fillId="0" borderId="13" xfId="0" applyNumberFormat="1" applyFont="1" applyFill="1" applyBorder="1" applyAlignment="1" applyProtection="1">
      <alignment horizontal="center" vertical="center"/>
      <protection locked="0"/>
    </xf>
    <xf numFmtId="2" fontId="50" fillId="0" borderId="13" xfId="0" applyNumberFormat="1" applyFont="1" applyFill="1" applyBorder="1" applyAlignment="1" applyProtection="1">
      <alignment horizontal="center" vertical="center"/>
      <protection locked="0"/>
    </xf>
    <xf numFmtId="2" fontId="5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54" fillId="0" borderId="0" xfId="3" applyNumberFormat="1" applyFont="1" applyBorder="1" applyAlignment="1">
      <alignment horizontal="right" vertical="center"/>
    </xf>
    <xf numFmtId="0" fontId="54" fillId="0" borderId="0" xfId="3" applyNumberFormat="1" applyFont="1" applyBorder="1" applyAlignment="1">
      <alignment horizontal="center" vertical="center"/>
    </xf>
    <xf numFmtId="0" fontId="54" fillId="0" borderId="0" xfId="3" applyNumberFormat="1" applyFont="1" applyBorder="1" applyAlignment="1">
      <alignment vertical="center"/>
    </xf>
    <xf numFmtId="0" fontId="54" fillId="0" borderId="0" xfId="3" applyNumberFormat="1" applyFont="1" applyFill="1" applyBorder="1" applyAlignment="1">
      <alignment vertical="center"/>
    </xf>
    <xf numFmtId="0" fontId="54" fillId="0" borderId="0" xfId="3" applyNumberFormat="1" applyFont="1" applyFill="1" applyBorder="1" applyAlignment="1">
      <alignment horizontal="right" vertical="center"/>
    </xf>
    <xf numFmtId="0" fontId="54" fillId="0" borderId="0" xfId="3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vertical="center"/>
    </xf>
    <xf numFmtId="0" fontId="50" fillId="0" borderId="21" xfId="0" applyFont="1" applyFill="1" applyBorder="1" applyAlignment="1" applyProtection="1">
      <alignment horizontal="center" vertical="center" wrapText="1"/>
      <protection locked="0"/>
    </xf>
    <xf numFmtId="49" fontId="50" fillId="0" borderId="21" xfId="0" applyNumberFormat="1" applyFont="1" applyFill="1" applyBorder="1" applyAlignment="1" applyProtection="1">
      <alignment horizontal="center" vertical="center"/>
      <protection locked="0"/>
    </xf>
    <xf numFmtId="4" fontId="52" fillId="0" borderId="21" xfId="1" applyNumberFormat="1" applyFont="1" applyFill="1" applyBorder="1" applyAlignment="1">
      <alignment horizontal="center" vertical="center" wrapText="1"/>
    </xf>
    <xf numFmtId="2" fontId="50" fillId="0" borderId="21" xfId="0" applyNumberFormat="1" applyFont="1" applyFill="1" applyBorder="1" applyAlignment="1" applyProtection="1">
      <alignment horizontal="center" vertical="center"/>
      <protection locked="0"/>
    </xf>
    <xf numFmtId="2" fontId="50" fillId="0" borderId="22" xfId="0" applyNumberFormat="1" applyFont="1" applyFill="1" applyBorder="1" applyAlignment="1" applyProtection="1">
      <alignment horizontal="center" vertical="center"/>
      <protection locked="0"/>
    </xf>
    <xf numFmtId="4" fontId="52" fillId="0" borderId="13" xfId="1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/>
    </xf>
    <xf numFmtId="0" fontId="50" fillId="0" borderId="4" xfId="0" applyFont="1" applyFill="1" applyBorder="1" applyAlignment="1">
      <alignment horizontal="left" vertical="center"/>
    </xf>
    <xf numFmtId="0" fontId="50" fillId="0" borderId="16" xfId="0" applyFont="1" applyFill="1" applyBorder="1"/>
    <xf numFmtId="0" fontId="50" fillId="0" borderId="17" xfId="0" applyFont="1" applyFill="1" applyBorder="1"/>
    <xf numFmtId="0" fontId="50" fillId="0" borderId="6" xfId="0" applyFont="1" applyFill="1" applyBorder="1" applyProtection="1">
      <protection locked="0"/>
    </xf>
    <xf numFmtId="4" fontId="0" fillId="0" borderId="0" xfId="0" applyNumberFormat="1" applyFill="1"/>
    <xf numFmtId="0" fontId="56" fillId="0" borderId="0" xfId="0" applyFont="1"/>
    <xf numFmtId="0" fontId="56" fillId="0" borderId="0" xfId="0" applyFont="1" applyBorder="1"/>
    <xf numFmtId="1" fontId="50" fillId="0" borderId="13" xfId="0" applyNumberFormat="1" applyFont="1" applyFill="1" applyBorder="1" applyAlignment="1" applyProtection="1">
      <alignment horizontal="center" vertical="center"/>
      <protection locked="0"/>
    </xf>
    <xf numFmtId="0" fontId="50" fillId="0" borderId="9" xfId="0" applyFont="1" applyFill="1" applyBorder="1" applyAlignment="1">
      <alignment vertical="center"/>
    </xf>
    <xf numFmtId="4" fontId="51" fillId="0" borderId="10" xfId="1" applyNumberFormat="1" applyFont="1" applyBorder="1" applyAlignment="1">
      <alignment horizontal="center" vertical="center" wrapText="1"/>
    </xf>
    <xf numFmtId="4" fontId="51" fillId="0" borderId="11" xfId="1" applyNumberFormat="1" applyFont="1" applyBorder="1" applyAlignment="1">
      <alignment horizontal="center" vertical="center" wrapText="1"/>
    </xf>
    <xf numFmtId="0" fontId="50" fillId="0" borderId="16" xfId="0" applyFont="1" applyFill="1" applyBorder="1" applyAlignment="1">
      <alignment vertical="center"/>
    </xf>
    <xf numFmtId="0" fontId="54" fillId="0" borderId="0" xfId="21" applyNumberFormat="1" applyFont="1" applyFill="1" applyBorder="1" applyAlignment="1" applyProtection="1">
      <alignment vertical="center"/>
    </xf>
    <xf numFmtId="0" fontId="57" fillId="0" borderId="0" xfId="21" applyNumberFormat="1" applyFont="1" applyBorder="1" applyAlignment="1" applyProtection="1"/>
    <xf numFmtId="2" fontId="58" fillId="0" borderId="0" xfId="21" applyNumberFormat="1" applyFont="1" applyFill="1" applyBorder="1" applyAlignment="1" applyProtection="1">
      <alignment horizontal="center"/>
    </xf>
    <xf numFmtId="0" fontId="57" fillId="0" borderId="0" xfId="21" applyNumberFormat="1" applyFont="1" applyBorder="1" applyAlignment="1" applyProtection="1">
      <alignment horizontal="right" vertical="center"/>
    </xf>
    <xf numFmtId="0" fontId="57" fillId="0" borderId="0" xfId="21" applyNumberFormat="1" applyFont="1" applyBorder="1" applyAlignment="1" applyProtection="1">
      <alignment vertical="center"/>
    </xf>
    <xf numFmtId="0" fontId="57" fillId="0" borderId="0" xfId="21" applyNumberFormat="1" applyFont="1" applyFill="1" applyBorder="1" applyAlignment="1" applyProtection="1">
      <alignment vertical="center"/>
    </xf>
    <xf numFmtId="0" fontId="50" fillId="0" borderId="5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4" fontId="51" fillId="0" borderId="6" xfId="1" applyNumberFormat="1" applyFont="1" applyFill="1" applyBorder="1" applyAlignment="1">
      <alignment horizontal="center" vertical="center" wrapText="1"/>
    </xf>
    <xf numFmtId="0" fontId="54" fillId="0" borderId="10" xfId="2" applyFont="1" applyFill="1" applyBorder="1" applyAlignment="1" applyProtection="1">
      <alignment vertical="center" wrapText="1"/>
      <protection locked="0"/>
    </xf>
    <xf numFmtId="49" fontId="51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4" xfId="0" applyFont="1" applyFill="1" applyBorder="1" applyProtection="1">
      <protection locked="0"/>
    </xf>
    <xf numFmtId="2" fontId="59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0" xfId="0" applyNumberFormat="1" applyFont="1" applyFill="1" applyBorder="1" applyAlignment="1" applyProtection="1">
      <alignment horizontal="center" vertical="center"/>
      <protection locked="0"/>
    </xf>
    <xf numFmtId="4" fontId="52" fillId="0" borderId="0" xfId="1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4" xfId="0" applyFont="1" applyFill="1" applyBorder="1" applyAlignment="1">
      <alignment vertical="center"/>
    </xf>
    <xf numFmtId="0" fontId="54" fillId="0" borderId="4" xfId="2" applyFont="1" applyFill="1" applyBorder="1" applyAlignment="1" applyProtection="1">
      <alignment vertical="center"/>
      <protection locked="0"/>
    </xf>
    <xf numFmtId="0" fontId="54" fillId="0" borderId="4" xfId="2" applyFont="1" applyFill="1" applyBorder="1" applyAlignment="1" applyProtection="1">
      <alignment vertical="center" wrapText="1"/>
      <protection locked="0"/>
    </xf>
    <xf numFmtId="49" fontId="51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50" fillId="0" borderId="15" xfId="0" applyFont="1" applyFill="1" applyBorder="1"/>
    <xf numFmtId="2" fontId="50" fillId="0" borderId="1" xfId="0" applyNumberFormat="1" applyFont="1" applyFill="1" applyBorder="1" applyAlignment="1" applyProtection="1">
      <alignment horizontal="center"/>
      <protection locked="0"/>
    </xf>
    <xf numFmtId="2" fontId="50" fillId="0" borderId="2" xfId="0" applyNumberFormat="1" applyFont="1" applyFill="1" applyBorder="1" applyAlignment="1" applyProtection="1">
      <alignment horizontal="center"/>
      <protection locked="0"/>
    </xf>
    <xf numFmtId="2" fontId="50" fillId="0" borderId="3" xfId="0" applyNumberFormat="1" applyFont="1" applyFill="1" applyBorder="1" applyAlignment="1" applyProtection="1">
      <alignment horizontal="center"/>
      <protection locked="0"/>
    </xf>
  </cellXfs>
  <cellStyles count="52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31" xfId="35"/>
    <cellStyle name="Обычный 2 4 3 2 32" xfId="36"/>
    <cellStyle name="Обычный 2 4 3 2 33" xfId="37"/>
    <cellStyle name="Обычный 2 4 3 2 34" xfId="38"/>
    <cellStyle name="Обычный 2 4 3 2 35" xfId="39"/>
    <cellStyle name="Обычный 2 4 3 2 36" xfId="40"/>
    <cellStyle name="Обычный 2 4 3 2 37" xfId="41"/>
    <cellStyle name="Обычный 2 4 3 2 38" xfId="42"/>
    <cellStyle name="Обычный 2 4 3 2 39" xfId="43"/>
    <cellStyle name="Обычный 2 4 3 2 4" xfId="7"/>
    <cellStyle name="Обычный 2 4 3 2 40" xfId="44"/>
    <cellStyle name="Обычный 2 4 3 2 41" xfId="45"/>
    <cellStyle name="Обычный 2 4 3 2 42" xfId="46"/>
    <cellStyle name="Обычный 2 4 3 2 43" xfId="47"/>
    <cellStyle name="Обычный 2 4 3 2 44" xfId="48"/>
    <cellStyle name="Обычный 2 4 3 2 45" xfId="49"/>
    <cellStyle name="Обычный 2 4 3 2 46" xfId="50"/>
    <cellStyle name="Обычный 2 4 3 2 47" xfId="51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1"/>
  <sheetViews>
    <sheetView tabSelected="1" topLeftCell="A4" zoomScale="90" zoomScaleNormal="90" workbookViewId="0">
      <selection activeCell="H16" sqref="H16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84" t="s">
        <v>5</v>
      </c>
      <c r="C1" s="85"/>
      <c r="D1" s="85"/>
      <c r="E1" s="86"/>
      <c r="F1" s="1" t="s">
        <v>1</v>
      </c>
      <c r="G1" s="2" t="s">
        <v>2</v>
      </c>
      <c r="H1" s="1" t="s">
        <v>3</v>
      </c>
      <c r="I1" s="3">
        <v>44522</v>
      </c>
    </row>
    <row r="2" spans="1:9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19.5" thickBot="1" x14ac:dyDescent="0.3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38" t="s">
        <v>14</v>
      </c>
    </row>
    <row r="4" spans="1:9" ht="19.5" x14ac:dyDescent="0.25">
      <c r="A4" s="46" t="s">
        <v>15</v>
      </c>
      <c r="B4" s="39" t="s">
        <v>16</v>
      </c>
      <c r="C4" s="5" t="s">
        <v>51</v>
      </c>
      <c r="D4" s="6" t="s">
        <v>17</v>
      </c>
      <c r="E4" s="7">
        <f>75-7.93-27</f>
        <v>40.069999999999993</v>
      </c>
      <c r="F4" s="68">
        <v>8.14</v>
      </c>
      <c r="G4" s="68">
        <v>9.68</v>
      </c>
      <c r="H4" s="8">
        <v>38.39</v>
      </c>
      <c r="I4" s="9">
        <v>273</v>
      </c>
    </row>
    <row r="5" spans="1:9" ht="19.5" x14ac:dyDescent="0.3">
      <c r="A5" s="48"/>
      <c r="B5" s="2" t="s">
        <v>18</v>
      </c>
      <c r="C5" s="81" t="s">
        <v>53</v>
      </c>
      <c r="D5" s="82" t="s">
        <v>17</v>
      </c>
      <c r="E5" s="12">
        <v>35</v>
      </c>
      <c r="F5" s="13">
        <v>3.87</v>
      </c>
      <c r="G5" s="13">
        <v>3.8</v>
      </c>
      <c r="H5" s="13">
        <v>25.06</v>
      </c>
      <c r="I5" s="14">
        <v>151.36000000000001</v>
      </c>
    </row>
    <row r="6" spans="1:9" ht="19.5" x14ac:dyDescent="0.3">
      <c r="A6" s="48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v>2.29</v>
      </c>
      <c r="G6" s="15">
        <v>0.9</v>
      </c>
      <c r="H6" s="15">
        <v>15</v>
      </c>
      <c r="I6" s="16">
        <v>77.7</v>
      </c>
    </row>
    <row r="7" spans="1:9" ht="19.5" x14ac:dyDescent="0.3">
      <c r="A7" s="48"/>
      <c r="B7" s="73" t="s">
        <v>39</v>
      </c>
      <c r="C7" s="10" t="s">
        <v>38</v>
      </c>
      <c r="D7" s="11" t="s">
        <v>47</v>
      </c>
      <c r="E7" s="12">
        <v>10</v>
      </c>
      <c r="F7" s="15">
        <v>0.2</v>
      </c>
      <c r="G7" s="15">
        <v>0.4</v>
      </c>
      <c r="H7" s="15">
        <v>9.5</v>
      </c>
      <c r="I7" s="16">
        <v>44</v>
      </c>
    </row>
    <row r="8" spans="1:9" ht="19.5" x14ac:dyDescent="0.3">
      <c r="A8" s="48"/>
      <c r="B8" s="73" t="s">
        <v>45</v>
      </c>
      <c r="C8" s="10" t="s">
        <v>46</v>
      </c>
      <c r="D8" s="11" t="s">
        <v>47</v>
      </c>
      <c r="E8" s="74">
        <v>13</v>
      </c>
      <c r="F8" s="15">
        <v>2.63</v>
      </c>
      <c r="G8" s="15">
        <v>2.66</v>
      </c>
      <c r="H8" s="15">
        <v>0</v>
      </c>
      <c r="I8" s="16">
        <v>3.5</v>
      </c>
    </row>
    <row r="9" spans="1:9" ht="20.25" thickBot="1" x14ac:dyDescent="0.35">
      <c r="A9" s="49"/>
      <c r="B9" s="17"/>
      <c r="C9" s="69"/>
      <c r="D9" s="70"/>
      <c r="E9" s="24"/>
      <c r="F9" s="56"/>
      <c r="G9" s="56"/>
      <c r="H9" s="56"/>
      <c r="I9" s="57"/>
    </row>
    <row r="10" spans="1:9" ht="20.25" thickBot="1" x14ac:dyDescent="0.3">
      <c r="A10" s="65" t="s">
        <v>22</v>
      </c>
      <c r="B10" s="66"/>
      <c r="C10" s="40"/>
      <c r="D10" s="41"/>
      <c r="E10" s="42">
        <f>SUM(E4:E9)</f>
        <v>107.27</v>
      </c>
      <c r="F10" s="43">
        <f>SUM(F4:F9)</f>
        <v>17.13</v>
      </c>
      <c r="G10" s="43">
        <f t="shared" ref="G10:I10" si="0">SUM(G4:G9)</f>
        <v>17.440000000000001</v>
      </c>
      <c r="H10" s="43">
        <f t="shared" si="0"/>
        <v>87.95</v>
      </c>
      <c r="I10" s="44">
        <f t="shared" si="0"/>
        <v>549.55999999999995</v>
      </c>
    </row>
    <row r="11" spans="1:9" ht="37.5" x14ac:dyDescent="0.25">
      <c r="A11" s="46" t="s">
        <v>23</v>
      </c>
      <c r="B11" s="39" t="s">
        <v>24</v>
      </c>
      <c r="C11" s="5" t="s">
        <v>54</v>
      </c>
      <c r="D11" s="6" t="s">
        <v>55</v>
      </c>
      <c r="E11" s="7">
        <v>25</v>
      </c>
      <c r="F11" s="8">
        <f>1.81/2</f>
        <v>0.90500000000000003</v>
      </c>
      <c r="G11" s="8">
        <f>3.81/2</f>
        <v>1.905</v>
      </c>
      <c r="H11" s="8">
        <f>5.35/2</f>
        <v>2.6749999999999998</v>
      </c>
      <c r="I11" s="9">
        <f>55.42/2</f>
        <v>27.71</v>
      </c>
    </row>
    <row r="12" spans="1:9" ht="37.5" x14ac:dyDescent="0.25">
      <c r="A12" s="58"/>
      <c r="B12" s="47" t="s">
        <v>25</v>
      </c>
      <c r="C12" s="10" t="s">
        <v>56</v>
      </c>
      <c r="D12" s="11" t="s">
        <v>57</v>
      </c>
      <c r="E12" s="12">
        <v>70</v>
      </c>
      <c r="F12" s="15">
        <v>5.34</v>
      </c>
      <c r="G12" s="15">
        <v>7.65</v>
      </c>
      <c r="H12" s="15">
        <v>21.2</v>
      </c>
      <c r="I12" s="16">
        <v>165.6</v>
      </c>
    </row>
    <row r="13" spans="1:9" ht="19.5" x14ac:dyDescent="0.3">
      <c r="A13" s="48"/>
      <c r="B13" s="2" t="s">
        <v>26</v>
      </c>
      <c r="C13" s="10" t="s">
        <v>58</v>
      </c>
      <c r="D13" s="11" t="s">
        <v>59</v>
      </c>
      <c r="E13" s="12">
        <f>70-10.4-7.73</f>
        <v>51.870000000000005</v>
      </c>
      <c r="F13" s="15">
        <f>21-3.16</f>
        <v>17.84</v>
      </c>
      <c r="G13" s="15">
        <v>10.26</v>
      </c>
      <c r="H13" s="15">
        <v>0.6</v>
      </c>
      <c r="I13" s="16">
        <v>191</v>
      </c>
    </row>
    <row r="14" spans="1:9" ht="19.5" x14ac:dyDescent="0.3">
      <c r="A14" s="48"/>
      <c r="B14" s="2" t="s">
        <v>42</v>
      </c>
      <c r="C14" s="80" t="s">
        <v>48</v>
      </c>
      <c r="D14" s="11" t="s">
        <v>43</v>
      </c>
      <c r="E14" s="12">
        <v>15</v>
      </c>
      <c r="F14" s="15">
        <f>4.94/20*15+0.79</f>
        <v>4.495000000000001</v>
      </c>
      <c r="G14" s="15">
        <f>5.72/20*15+1.34</f>
        <v>5.63</v>
      </c>
      <c r="H14" s="15">
        <f>52.21/20*15+9.17</f>
        <v>48.327500000000001</v>
      </c>
      <c r="I14" s="16">
        <f>279.02/20*15+51.05</f>
        <v>260.315</v>
      </c>
    </row>
    <row r="15" spans="1:9" ht="19.5" x14ac:dyDescent="0.3">
      <c r="A15" s="48"/>
      <c r="B15" s="2" t="s">
        <v>18</v>
      </c>
      <c r="C15" s="10" t="s">
        <v>60</v>
      </c>
      <c r="D15" s="11" t="s">
        <v>17</v>
      </c>
      <c r="E15" s="12">
        <v>24</v>
      </c>
      <c r="F15" s="15">
        <v>0.55000000000000004</v>
      </c>
      <c r="G15" s="15">
        <v>0.08</v>
      </c>
      <c r="H15" s="15">
        <v>20.3</v>
      </c>
      <c r="I15" s="16">
        <v>85.23</v>
      </c>
    </row>
    <row r="16" spans="1:9" ht="19.5" x14ac:dyDescent="0.3">
      <c r="A16" s="48"/>
      <c r="B16" s="2" t="s">
        <v>27</v>
      </c>
      <c r="C16" s="10" t="s">
        <v>28</v>
      </c>
      <c r="D16" s="11" t="s">
        <v>29</v>
      </c>
      <c r="E16" s="12">
        <v>6</v>
      </c>
      <c r="F16" s="13">
        <f>4/5*3</f>
        <v>2.4000000000000004</v>
      </c>
      <c r="G16" s="13">
        <f>0.75/5*3</f>
        <v>0.44999999999999996</v>
      </c>
      <c r="H16" s="13">
        <f>20.05/5*3</f>
        <v>12.03</v>
      </c>
      <c r="I16" s="14">
        <f>104/5*3</f>
        <v>62.400000000000006</v>
      </c>
    </row>
    <row r="17" spans="1:9" ht="20.25" thickBot="1" x14ac:dyDescent="0.35">
      <c r="A17" s="49"/>
      <c r="B17" s="23" t="s">
        <v>30</v>
      </c>
      <c r="C17" s="18" t="s">
        <v>31</v>
      </c>
      <c r="D17" s="19" t="s">
        <v>29</v>
      </c>
      <c r="E17" s="24">
        <v>6</v>
      </c>
      <c r="F17" s="56">
        <f>3.4/5*3</f>
        <v>2.04</v>
      </c>
      <c r="G17" s="56">
        <f>0.65/5*3</f>
        <v>0.39</v>
      </c>
      <c r="H17" s="56">
        <f>19.9/5*3</f>
        <v>11.939999999999998</v>
      </c>
      <c r="I17" s="57">
        <f>100.5/5*3</f>
        <v>60.300000000000004</v>
      </c>
    </row>
    <row r="18" spans="1:9" ht="20.25" thickBot="1" x14ac:dyDescent="0.3">
      <c r="A18" s="65" t="s">
        <v>22</v>
      </c>
      <c r="B18" s="66"/>
      <c r="C18" s="40"/>
      <c r="D18" s="41"/>
      <c r="E18" s="42">
        <f>SUM(E11:E17)</f>
        <v>197.87</v>
      </c>
      <c r="F18" s="43">
        <f t="shared" ref="F18:I18" si="1">SUM(F11:F17)</f>
        <v>33.57</v>
      </c>
      <c r="G18" s="43">
        <f t="shared" si="1"/>
        <v>26.364999999999995</v>
      </c>
      <c r="H18" s="43">
        <f t="shared" si="1"/>
        <v>117.07250000000001</v>
      </c>
      <c r="I18" s="44">
        <f t="shared" si="1"/>
        <v>852.55499999999995</v>
      </c>
    </row>
    <row r="19" spans="1:9" ht="19.5" x14ac:dyDescent="0.3">
      <c r="A19" s="83" t="s">
        <v>32</v>
      </c>
      <c r="B19" s="50" t="s">
        <v>18</v>
      </c>
      <c r="C19" s="25" t="s">
        <v>40</v>
      </c>
      <c r="D19" s="26" t="s">
        <v>17</v>
      </c>
      <c r="E19" s="7">
        <v>53</v>
      </c>
      <c r="F19" s="8">
        <v>0.6</v>
      </c>
      <c r="G19" s="8"/>
      <c r="H19" s="8">
        <v>33</v>
      </c>
      <c r="I19" s="9">
        <v>136</v>
      </c>
    </row>
    <row r="20" spans="1:9" ht="19.5" x14ac:dyDescent="0.25">
      <c r="A20" s="58"/>
      <c r="B20" s="79" t="s">
        <v>62</v>
      </c>
      <c r="C20" s="81" t="s">
        <v>61</v>
      </c>
      <c r="D20" s="82" t="s">
        <v>33</v>
      </c>
      <c r="E20" s="12">
        <v>36.6</v>
      </c>
      <c r="F20" s="13">
        <v>10.6</v>
      </c>
      <c r="G20" s="13">
        <v>12.3</v>
      </c>
      <c r="H20" s="13">
        <v>40.1</v>
      </c>
      <c r="I20" s="14">
        <v>318</v>
      </c>
    </row>
    <row r="21" spans="1:9" ht="20.25" thickBot="1" x14ac:dyDescent="0.35">
      <c r="A21" s="49"/>
      <c r="B21" s="23"/>
      <c r="C21" s="69"/>
      <c r="D21" s="70"/>
      <c r="E21" s="24"/>
      <c r="F21" s="56"/>
      <c r="G21" s="56"/>
      <c r="H21" s="56"/>
      <c r="I21" s="57"/>
    </row>
    <row r="22" spans="1:9" ht="20.25" thickBot="1" x14ac:dyDescent="0.3">
      <c r="A22" s="55" t="s">
        <v>22</v>
      </c>
      <c r="B22" s="67"/>
      <c r="C22" s="27"/>
      <c r="D22" s="28"/>
      <c r="E22" s="45">
        <f>SUM(E19:E21)</f>
        <v>89.6</v>
      </c>
      <c r="F22" s="29">
        <f>SUM(F19:F21)</f>
        <v>11.2</v>
      </c>
      <c r="G22" s="29">
        <f>SUM(G19:G21)</f>
        <v>12.3</v>
      </c>
      <c r="H22" s="29">
        <f>SUM(H19:H21)</f>
        <v>73.099999999999994</v>
      </c>
      <c r="I22" s="30">
        <f>SUM(I19:I21)</f>
        <v>454</v>
      </c>
    </row>
    <row r="23" spans="1:9" ht="18.75" x14ac:dyDescent="0.25">
      <c r="A23" s="66"/>
      <c r="B23" s="66"/>
      <c r="C23" s="31"/>
      <c r="D23" s="31"/>
      <c r="E23" s="31"/>
      <c r="F23" s="31"/>
      <c r="G23" s="31"/>
      <c r="H23" s="51"/>
      <c r="I23" s="31"/>
    </row>
    <row r="24" spans="1:9" ht="16.5" customHeight="1" x14ac:dyDescent="0.25">
      <c r="A24" s="31"/>
      <c r="B24" s="31"/>
      <c r="C24" s="32" t="s">
        <v>34</v>
      </c>
      <c r="D24" s="33"/>
      <c r="E24" s="34" t="s">
        <v>35</v>
      </c>
      <c r="F24" s="35"/>
      <c r="G24" s="31"/>
      <c r="H24" s="31"/>
      <c r="I24" s="31"/>
    </row>
    <row r="25" spans="1:9" ht="18.75" x14ac:dyDescent="0.25">
      <c r="A25" s="31"/>
      <c r="B25" s="31"/>
      <c r="C25" s="32"/>
      <c r="D25" s="33"/>
      <c r="E25" s="34"/>
      <c r="F25" s="35"/>
      <c r="G25" s="31"/>
      <c r="H25" s="31"/>
      <c r="I25" s="31"/>
    </row>
    <row r="26" spans="1:9" ht="18.75" x14ac:dyDescent="0.25">
      <c r="A26" s="60"/>
      <c r="B26" s="62"/>
      <c r="C26" s="36" t="s">
        <v>36</v>
      </c>
      <c r="D26" s="37"/>
      <c r="E26" s="59" t="s">
        <v>37</v>
      </c>
      <c r="F26" s="35"/>
      <c r="G26" s="61"/>
      <c r="H26" s="61"/>
      <c r="I26" s="61"/>
    </row>
    <row r="27" spans="1:9" x14ac:dyDescent="0.25">
      <c r="A27" s="60"/>
      <c r="B27" s="62"/>
      <c r="C27" s="63"/>
      <c r="D27" s="64"/>
      <c r="E27" s="61"/>
      <c r="F27" s="61"/>
      <c r="G27" s="61"/>
      <c r="H27" s="61"/>
      <c r="I27" s="61"/>
    </row>
    <row r="28" spans="1:9" x14ac:dyDescent="0.25">
      <c r="A28" s="53"/>
      <c r="B28" s="62"/>
      <c r="C28" s="63"/>
      <c r="D28" s="64"/>
      <c r="E28" s="53"/>
      <c r="F28" s="53"/>
      <c r="G28" s="53"/>
      <c r="H28" s="53"/>
      <c r="I28" s="53"/>
    </row>
    <row r="29" spans="1:9" x14ac:dyDescent="0.25">
      <c r="A29" s="53"/>
      <c r="B29" s="53"/>
      <c r="C29" s="53"/>
      <c r="D29" s="53"/>
      <c r="E29" s="53"/>
      <c r="F29" s="53"/>
      <c r="G29" s="53"/>
      <c r="H29" s="53"/>
      <c r="I29" s="53"/>
    </row>
    <row r="30" spans="1:9" x14ac:dyDescent="0.25">
      <c r="A30" s="52"/>
      <c r="B30" s="52"/>
      <c r="C30" s="52"/>
      <c r="D30" s="52"/>
      <c r="E30" s="52"/>
      <c r="F30" s="52"/>
      <c r="G30" s="52"/>
      <c r="H30" s="52"/>
      <c r="I30" s="52"/>
    </row>
    <row r="31" spans="1:9" x14ac:dyDescent="0.25">
      <c r="A31" s="52"/>
      <c r="B31" s="52"/>
      <c r="C31" s="52"/>
      <c r="D31" s="52"/>
      <c r="E31" s="52"/>
      <c r="F31" s="52"/>
      <c r="G31" s="52"/>
      <c r="H31" s="52"/>
      <c r="I31" s="52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32"/>
  <sheetViews>
    <sheetView topLeftCell="A4" zoomScale="90" zoomScaleNormal="90" workbookViewId="0">
      <selection activeCell="B34" sqref="B34:B36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84" t="s">
        <v>5</v>
      </c>
      <c r="C1" s="85"/>
      <c r="D1" s="85"/>
      <c r="E1" s="86"/>
      <c r="F1" s="1" t="s">
        <v>1</v>
      </c>
      <c r="G1" s="2" t="s">
        <v>4</v>
      </c>
      <c r="H1" s="1" t="s">
        <v>3</v>
      </c>
      <c r="I1" s="3">
        <f>food1!I1</f>
        <v>44522</v>
      </c>
      <c r="J1" s="1"/>
    </row>
    <row r="2" spans="1:10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thickBot="1" x14ac:dyDescent="0.3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38" t="s">
        <v>14</v>
      </c>
      <c r="J3" s="4"/>
    </row>
    <row r="4" spans="1:10" ht="19.5" x14ac:dyDescent="0.25">
      <c r="A4" s="46" t="s">
        <v>15</v>
      </c>
      <c r="B4" s="39" t="s">
        <v>16</v>
      </c>
      <c r="C4" s="5" t="s">
        <v>52</v>
      </c>
      <c r="D4" s="6" t="s">
        <v>44</v>
      </c>
      <c r="E4" s="7">
        <f>75/20*22+15.9-9.2-27</f>
        <v>62.2</v>
      </c>
      <c r="F4" s="8">
        <f>8.14/20*22</f>
        <v>8.9540000000000006</v>
      </c>
      <c r="G4" s="8">
        <f>9.68/20*22</f>
        <v>10.648</v>
      </c>
      <c r="H4" s="8">
        <f>38.39/20*22</f>
        <v>42.228999999999999</v>
      </c>
      <c r="I4" s="9">
        <f>273/20*22</f>
        <v>300.3</v>
      </c>
      <c r="J4" s="4"/>
    </row>
    <row r="5" spans="1:10" ht="19.5" x14ac:dyDescent="0.3">
      <c r="A5" s="48"/>
      <c r="B5" s="2" t="s">
        <v>18</v>
      </c>
      <c r="C5" s="81" t="s">
        <v>53</v>
      </c>
      <c r="D5" s="82" t="s">
        <v>17</v>
      </c>
      <c r="E5" s="12">
        <v>35</v>
      </c>
      <c r="F5" s="13">
        <v>3.87</v>
      </c>
      <c r="G5" s="13">
        <v>3.8</v>
      </c>
      <c r="H5" s="13">
        <v>25.06</v>
      </c>
      <c r="I5" s="14">
        <v>151.36000000000001</v>
      </c>
      <c r="J5" s="1"/>
    </row>
    <row r="6" spans="1:10" ht="19.5" x14ac:dyDescent="0.3">
      <c r="A6" s="48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v>2.29</v>
      </c>
      <c r="G6" s="15">
        <v>0.9</v>
      </c>
      <c r="H6" s="15">
        <v>15</v>
      </c>
      <c r="I6" s="16">
        <v>77.7</v>
      </c>
      <c r="J6" s="1"/>
    </row>
    <row r="7" spans="1:10" ht="19.5" x14ac:dyDescent="0.3">
      <c r="A7" s="48"/>
      <c r="B7" s="73" t="s">
        <v>39</v>
      </c>
      <c r="C7" s="10" t="s">
        <v>38</v>
      </c>
      <c r="D7" s="11" t="s">
        <v>47</v>
      </c>
      <c r="E7" s="12">
        <v>10</v>
      </c>
      <c r="F7" s="15">
        <v>0.2</v>
      </c>
      <c r="G7" s="15">
        <v>0.4</v>
      </c>
      <c r="H7" s="15">
        <v>9.5</v>
      </c>
      <c r="I7" s="16">
        <v>44</v>
      </c>
      <c r="J7" s="1"/>
    </row>
    <row r="8" spans="1:10" ht="19.5" x14ac:dyDescent="0.3">
      <c r="A8" s="48"/>
      <c r="B8" s="73" t="s">
        <v>45</v>
      </c>
      <c r="C8" s="10" t="s">
        <v>46</v>
      </c>
      <c r="D8" s="11" t="s">
        <v>47</v>
      </c>
      <c r="E8" s="74">
        <v>13</v>
      </c>
      <c r="F8" s="15">
        <v>2.63</v>
      </c>
      <c r="G8" s="15">
        <v>2.66</v>
      </c>
      <c r="H8" s="15">
        <v>0</v>
      </c>
      <c r="I8" s="16">
        <v>3.5</v>
      </c>
      <c r="J8" s="1"/>
    </row>
    <row r="9" spans="1:10" ht="20.25" thickBot="1" x14ac:dyDescent="0.35">
      <c r="A9" s="49"/>
      <c r="B9" s="17"/>
      <c r="C9" s="69"/>
      <c r="D9" s="70"/>
      <c r="E9" s="24"/>
      <c r="F9" s="20"/>
      <c r="G9" s="20"/>
      <c r="H9" s="20"/>
      <c r="I9" s="21"/>
      <c r="J9" s="22"/>
    </row>
    <row r="10" spans="1:10" ht="20.25" thickBot="1" x14ac:dyDescent="0.3">
      <c r="A10" s="65" t="s">
        <v>22</v>
      </c>
      <c r="B10" s="66"/>
      <c r="C10" s="40"/>
      <c r="D10" s="41"/>
      <c r="E10" s="42">
        <f>SUM(E4:E9)</f>
        <v>129.4</v>
      </c>
      <c r="F10" s="43">
        <f>SUM(F4:F9)</f>
        <v>17.943999999999999</v>
      </c>
      <c r="G10" s="43">
        <f t="shared" ref="G10:I10" si="0">SUM(G4:G9)</f>
        <v>18.408000000000001</v>
      </c>
      <c r="H10" s="43">
        <f t="shared" si="0"/>
        <v>91.789000000000001</v>
      </c>
      <c r="I10" s="44">
        <f t="shared" si="0"/>
        <v>576.86</v>
      </c>
      <c r="J10" s="4"/>
    </row>
    <row r="11" spans="1:10" ht="37.5" x14ac:dyDescent="0.25">
      <c r="A11" s="46" t="s">
        <v>23</v>
      </c>
      <c r="B11" s="39" t="s">
        <v>24</v>
      </c>
      <c r="C11" s="5" t="s">
        <v>54</v>
      </c>
      <c r="D11" s="6" t="s">
        <v>55</v>
      </c>
      <c r="E11" s="7">
        <v>25</v>
      </c>
      <c r="F11" s="8">
        <f>1.81/2</f>
        <v>0.90500000000000003</v>
      </c>
      <c r="G11" s="8">
        <f>3.81/2</f>
        <v>1.905</v>
      </c>
      <c r="H11" s="8">
        <f>5.35/2</f>
        <v>2.6749999999999998</v>
      </c>
      <c r="I11" s="9">
        <f>55.42/2</f>
        <v>27.71</v>
      </c>
      <c r="J11" s="4"/>
    </row>
    <row r="12" spans="1:10" ht="37.5" x14ac:dyDescent="0.3">
      <c r="A12" s="58"/>
      <c r="B12" s="47" t="s">
        <v>25</v>
      </c>
      <c r="C12" s="10" t="s">
        <v>56</v>
      </c>
      <c r="D12" s="11" t="s">
        <v>57</v>
      </c>
      <c r="E12" s="12">
        <v>70</v>
      </c>
      <c r="F12" s="15">
        <v>5.34</v>
      </c>
      <c r="G12" s="15">
        <v>7.65</v>
      </c>
      <c r="H12" s="15">
        <v>21.2</v>
      </c>
      <c r="I12" s="16">
        <v>165.6</v>
      </c>
      <c r="J12" s="1"/>
    </row>
    <row r="13" spans="1:10" ht="19.5" x14ac:dyDescent="0.3">
      <c r="A13" s="48"/>
      <c r="B13" s="2" t="s">
        <v>26</v>
      </c>
      <c r="C13" s="10" t="s">
        <v>58</v>
      </c>
      <c r="D13" s="11" t="s">
        <v>59</v>
      </c>
      <c r="E13" s="12">
        <f>70-10.4-7.73</f>
        <v>51.870000000000005</v>
      </c>
      <c r="F13" s="15">
        <f>21-3.16</f>
        <v>17.84</v>
      </c>
      <c r="G13" s="15">
        <v>10.26</v>
      </c>
      <c r="H13" s="15">
        <v>0.6</v>
      </c>
      <c r="I13" s="16">
        <v>191</v>
      </c>
      <c r="J13" s="1"/>
    </row>
    <row r="14" spans="1:10" ht="19.5" x14ac:dyDescent="0.3">
      <c r="A14" s="48"/>
      <c r="B14" s="2" t="s">
        <v>42</v>
      </c>
      <c r="C14" s="80" t="s">
        <v>49</v>
      </c>
      <c r="D14" s="11" t="s">
        <v>50</v>
      </c>
      <c r="E14" s="12">
        <f>15/15*18+10-0.4-0.74</f>
        <v>26.860000000000003</v>
      </c>
      <c r="F14" s="15">
        <f>4.94/20*15+0.79</f>
        <v>4.495000000000001</v>
      </c>
      <c r="G14" s="15">
        <f>5.72/20*15+1.34</f>
        <v>5.63</v>
      </c>
      <c r="H14" s="15">
        <f>52.21/20*15+9.17</f>
        <v>48.327500000000001</v>
      </c>
      <c r="I14" s="16">
        <f>279.02/20*15+51.05</f>
        <v>260.315</v>
      </c>
      <c r="J14" s="1"/>
    </row>
    <row r="15" spans="1:10" ht="19.5" x14ac:dyDescent="0.3">
      <c r="A15" s="48"/>
      <c r="B15" s="2" t="s">
        <v>18</v>
      </c>
      <c r="C15" s="10" t="s">
        <v>60</v>
      </c>
      <c r="D15" s="11" t="s">
        <v>17</v>
      </c>
      <c r="E15" s="12">
        <v>24</v>
      </c>
      <c r="F15" s="15">
        <v>0.55000000000000004</v>
      </c>
      <c r="G15" s="15">
        <v>0.08</v>
      </c>
      <c r="H15" s="15">
        <v>20.3</v>
      </c>
      <c r="I15" s="16">
        <v>85.23</v>
      </c>
      <c r="J15" s="1"/>
    </row>
    <row r="16" spans="1:10" ht="19.5" x14ac:dyDescent="0.3">
      <c r="A16" s="48"/>
      <c r="B16" s="2" t="s">
        <v>27</v>
      </c>
      <c r="C16" s="10" t="s">
        <v>28</v>
      </c>
      <c r="D16" s="11" t="s">
        <v>29</v>
      </c>
      <c r="E16" s="12">
        <v>6</v>
      </c>
      <c r="F16" s="13">
        <f>4/5*3</f>
        <v>2.4000000000000004</v>
      </c>
      <c r="G16" s="13">
        <f>0.75/5*3</f>
        <v>0.44999999999999996</v>
      </c>
      <c r="H16" s="13">
        <f>20.05/5*3</f>
        <v>12.03</v>
      </c>
      <c r="I16" s="14">
        <f>104/5*3</f>
        <v>62.400000000000006</v>
      </c>
      <c r="J16" s="1"/>
    </row>
    <row r="17" spans="1:10" ht="20.25" thickBot="1" x14ac:dyDescent="0.35">
      <c r="A17" s="49"/>
      <c r="B17" s="23" t="s">
        <v>30</v>
      </c>
      <c r="C17" s="18" t="s">
        <v>31</v>
      </c>
      <c r="D17" s="19" t="s">
        <v>29</v>
      </c>
      <c r="E17" s="24">
        <v>6</v>
      </c>
      <c r="F17" s="56">
        <f>3.4/5*3</f>
        <v>2.04</v>
      </c>
      <c r="G17" s="56">
        <f>0.65/5*3</f>
        <v>0.39</v>
      </c>
      <c r="H17" s="56">
        <f>19.9/5*3</f>
        <v>11.939999999999998</v>
      </c>
      <c r="I17" s="57">
        <f>100.5/5*3</f>
        <v>60.300000000000004</v>
      </c>
      <c r="J17" s="22"/>
    </row>
    <row r="18" spans="1:10" ht="20.25" thickBot="1" x14ac:dyDescent="0.35">
      <c r="A18" s="65" t="s">
        <v>22</v>
      </c>
      <c r="B18" s="66"/>
      <c r="C18" s="40"/>
      <c r="D18" s="41"/>
      <c r="E18" s="42">
        <f>SUM(E11:E17)</f>
        <v>209.73000000000002</v>
      </c>
      <c r="F18" s="43">
        <f t="shared" ref="F18:I18" si="1">SUM(F11:F17)</f>
        <v>33.57</v>
      </c>
      <c r="G18" s="43">
        <f t="shared" si="1"/>
        <v>26.364999999999995</v>
      </c>
      <c r="H18" s="43">
        <f t="shared" si="1"/>
        <v>117.07250000000001</v>
      </c>
      <c r="I18" s="44">
        <f t="shared" si="1"/>
        <v>852.55499999999995</v>
      </c>
      <c r="J18" s="1"/>
    </row>
    <row r="19" spans="1:10" ht="19.5" x14ac:dyDescent="0.3">
      <c r="A19" s="83" t="s">
        <v>32</v>
      </c>
      <c r="B19" s="50" t="s">
        <v>18</v>
      </c>
      <c r="C19" s="25" t="s">
        <v>41</v>
      </c>
      <c r="D19" s="26" t="s">
        <v>33</v>
      </c>
      <c r="E19" s="7">
        <v>62</v>
      </c>
      <c r="F19" s="8">
        <v>0.6</v>
      </c>
      <c r="G19" s="8"/>
      <c r="H19" s="8">
        <v>33</v>
      </c>
      <c r="I19" s="9">
        <v>136</v>
      </c>
      <c r="J19" s="1"/>
    </row>
    <row r="20" spans="1:10" ht="19.5" x14ac:dyDescent="0.3">
      <c r="A20" s="48"/>
      <c r="B20" s="2" t="s">
        <v>62</v>
      </c>
      <c r="C20" s="81" t="s">
        <v>61</v>
      </c>
      <c r="D20" s="82" t="s">
        <v>33</v>
      </c>
      <c r="E20" s="12">
        <v>36.6</v>
      </c>
      <c r="F20" s="13">
        <v>10.6</v>
      </c>
      <c r="G20" s="13">
        <v>12.3</v>
      </c>
      <c r="H20" s="13">
        <v>40.1</v>
      </c>
      <c r="I20" s="14">
        <v>318</v>
      </c>
      <c r="J20" s="22"/>
    </row>
    <row r="21" spans="1:10" ht="20.25" thickBot="1" x14ac:dyDescent="0.35">
      <c r="A21" s="49"/>
      <c r="B21" s="23"/>
      <c r="C21" s="69"/>
      <c r="D21" s="70"/>
      <c r="E21" s="24"/>
      <c r="F21" s="56"/>
      <c r="G21" s="56"/>
      <c r="H21" s="56"/>
      <c r="I21" s="57"/>
      <c r="J21" s="31"/>
    </row>
    <row r="22" spans="1:10" ht="20.25" thickBot="1" x14ac:dyDescent="0.3">
      <c r="A22" s="55" t="s">
        <v>22</v>
      </c>
      <c r="B22" s="67"/>
      <c r="C22" s="27"/>
      <c r="D22" s="54"/>
      <c r="E22" s="45">
        <f>SUM(E19:E21)</f>
        <v>98.6</v>
      </c>
      <c r="F22" s="29">
        <f>SUM(F19:F21)</f>
        <v>11.2</v>
      </c>
      <c r="G22" s="29">
        <f>SUM(G19:G21)</f>
        <v>12.3</v>
      </c>
      <c r="H22" s="29">
        <f>SUM(H19:H21)</f>
        <v>73.099999999999994</v>
      </c>
      <c r="I22" s="30">
        <f>SUM(I19:I21)</f>
        <v>454</v>
      </c>
      <c r="J22" s="31"/>
    </row>
    <row r="23" spans="1:10" ht="19.5" x14ac:dyDescent="0.25">
      <c r="A23" s="31"/>
      <c r="B23" s="31"/>
      <c r="C23" s="75"/>
      <c r="D23" s="76"/>
      <c r="E23" s="77"/>
      <c r="F23" s="78"/>
      <c r="G23" s="78"/>
      <c r="H23" s="78"/>
      <c r="I23" s="78"/>
      <c r="J23" s="31"/>
    </row>
    <row r="24" spans="1:10" ht="18.75" x14ac:dyDescent="0.25">
      <c r="A24" s="31"/>
      <c r="B24" s="31"/>
      <c r="C24" s="32" t="s">
        <v>34</v>
      </c>
      <c r="D24" s="33"/>
      <c r="E24" s="34" t="s">
        <v>35</v>
      </c>
      <c r="F24" s="35"/>
      <c r="G24" s="51"/>
      <c r="H24" s="31"/>
      <c r="I24" s="31"/>
      <c r="J24" s="31"/>
    </row>
    <row r="25" spans="1:10" ht="18.75" x14ac:dyDescent="0.25">
      <c r="A25" s="31"/>
      <c r="B25" s="31"/>
      <c r="C25" s="32"/>
      <c r="D25" s="33"/>
      <c r="E25" s="34"/>
      <c r="F25" s="35"/>
      <c r="G25" s="31"/>
      <c r="H25" s="31"/>
      <c r="I25" s="31"/>
      <c r="J25" s="31"/>
    </row>
    <row r="26" spans="1:10" ht="18.75" x14ac:dyDescent="0.25">
      <c r="A26" s="31"/>
      <c r="B26" s="31"/>
      <c r="C26" s="36" t="s">
        <v>36</v>
      </c>
      <c r="D26" s="37"/>
      <c r="E26" s="59" t="s">
        <v>37</v>
      </c>
      <c r="F26" s="35"/>
      <c r="G26" s="31"/>
      <c r="H26" s="31"/>
      <c r="I26" s="31"/>
      <c r="J26" s="31"/>
    </row>
    <row r="27" spans="1:10" x14ac:dyDescent="0.25">
      <c r="A27" s="60"/>
      <c r="B27" s="62"/>
      <c r="C27" s="63"/>
      <c r="D27" s="64"/>
      <c r="E27" s="61"/>
      <c r="F27" s="61"/>
      <c r="G27" s="61"/>
      <c r="H27" s="61"/>
      <c r="I27" s="61"/>
      <c r="J27" s="52"/>
    </row>
    <row r="28" spans="1:10" x14ac:dyDescent="0.25">
      <c r="A28" s="60"/>
      <c r="B28" s="62"/>
      <c r="C28" s="63"/>
      <c r="D28" s="64"/>
      <c r="E28" s="61"/>
      <c r="F28" s="61"/>
      <c r="G28" s="61"/>
      <c r="H28" s="61"/>
      <c r="I28" s="61"/>
      <c r="J28" s="52"/>
    </row>
    <row r="29" spans="1:10" x14ac:dyDescent="0.25">
      <c r="A29" s="53"/>
      <c r="B29" s="62"/>
      <c r="C29" s="63"/>
      <c r="D29" s="64"/>
      <c r="E29" s="53"/>
      <c r="F29" s="53"/>
      <c r="G29" s="53"/>
      <c r="H29" s="53"/>
      <c r="I29" s="53"/>
      <c r="J29" s="52"/>
    </row>
    <row r="30" spans="1:10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2"/>
    </row>
    <row r="31" spans="1:10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0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2021-11-21T19:56:30Z</dcterms:modified>
</cp:coreProperties>
</file>