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0" i="21" l="1"/>
  <c r="H20" i="21"/>
  <c r="G20" i="21"/>
  <c r="F20" i="21"/>
  <c r="E20" i="21"/>
  <c r="I17" i="21"/>
  <c r="G17" i="21"/>
  <c r="I16" i="21"/>
  <c r="H16" i="21"/>
  <c r="G16" i="21"/>
  <c r="F16" i="21"/>
  <c r="I15" i="21"/>
  <c r="H15" i="21"/>
  <c r="G15" i="21"/>
  <c r="F15" i="21"/>
  <c r="I13" i="21"/>
  <c r="H13" i="21"/>
  <c r="H17" i="21" s="1"/>
  <c r="G13" i="21"/>
  <c r="F13" i="21"/>
  <c r="F12" i="21"/>
  <c r="F17" i="21" s="1"/>
  <c r="E12" i="21"/>
  <c r="E17" i="21" s="1"/>
  <c r="E11" i="21"/>
  <c r="I9" i="21"/>
  <c r="G9" i="21"/>
  <c r="E8" i="21"/>
  <c r="E7" i="21"/>
  <c r="E9" i="21" s="1"/>
  <c r="I6" i="21"/>
  <c r="H6" i="21"/>
  <c r="G6" i="21"/>
  <c r="F6" i="21"/>
  <c r="I4" i="21"/>
  <c r="H4" i="21"/>
  <c r="H9" i="21" s="1"/>
  <c r="G4" i="21"/>
  <c r="F4" i="21"/>
  <c r="F9" i="21" s="1"/>
  <c r="E4" i="21"/>
  <c r="I20" i="22"/>
  <c r="H20" i="22"/>
  <c r="G20" i="22"/>
  <c r="F20" i="22"/>
  <c r="E20" i="22"/>
  <c r="I17" i="22"/>
  <c r="G17" i="22"/>
  <c r="I16" i="22"/>
  <c r="H16" i="22"/>
  <c r="G16" i="22"/>
  <c r="F16" i="22"/>
  <c r="I15" i="22"/>
  <c r="H15" i="22"/>
  <c r="G15" i="22"/>
  <c r="F15" i="22"/>
  <c r="I13" i="22"/>
  <c r="H13" i="22"/>
  <c r="H17" i="22" s="1"/>
  <c r="G13" i="22"/>
  <c r="F13" i="22"/>
  <c r="F12" i="22"/>
  <c r="F17" i="22" s="1"/>
  <c r="E12" i="22"/>
  <c r="E17" i="22" s="1"/>
  <c r="E7" i="22"/>
  <c r="I6" i="22"/>
  <c r="H6" i="22"/>
  <c r="G6" i="22"/>
  <c r="F6" i="22"/>
  <c r="I4" i="22"/>
  <c r="I9" i="22" s="1"/>
  <c r="H4" i="22"/>
  <c r="H9" i="22" s="1"/>
  <c r="G4" i="22"/>
  <c r="G9" i="22" s="1"/>
  <c r="F4" i="22"/>
  <c r="F9" i="22" s="1"/>
  <c r="E4" i="22"/>
  <c r="E9" i="22" s="1"/>
  <c r="I1" i="21" l="1"/>
</calcChain>
</file>

<file path=xl/sharedStrings.xml><?xml version="1.0" encoding="utf-8"?>
<sst xmlns="http://schemas.openxmlformats.org/spreadsheetml/2006/main" count="129" uniqueCount="61">
  <si>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</si>
  <si>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</si>
  <si>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</si>
  <si>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</si>
  <si>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</si>
  <si>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</si>
  <si>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</si>
  <si>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</si>
  <si>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</si>
  <si>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</si>
  <si>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</si>
  <si>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</si>
  <si>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</si>
  <si>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</si>
  <si>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</si>
  <si>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</si>
  <si>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</si>
  <si>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</si>
  <si>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</si>
  <si>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</si>
  <si>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</si>
  <si>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</si>
  <si>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</si>
  <si>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</si>
  <si>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</si>
  <si>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</si>
  <si>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</si>
  <si>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</si>
  <si>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</si>
  <si>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</si>
  <si>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</si>
  <si>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</si>
  <si>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</si>
  <si>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0,2</t>
  </si>
  <si>
    <t>1 шт</t>
  </si>
  <si>
    <t>Бухгалтер</t>
  </si>
  <si>
    <t>Гудым Д.С.</t>
  </si>
  <si>
    <t>Зав.производством</t>
  </si>
  <si>
    <t>Мустафаева Н.В.</t>
  </si>
  <si>
    <t>Сок фруктовый</t>
  </si>
  <si>
    <t>выпечка</t>
  </si>
  <si>
    <t>масло</t>
  </si>
  <si>
    <t>Масло сливочное</t>
  </si>
  <si>
    <t>250/15</t>
  </si>
  <si>
    <t>250/10</t>
  </si>
  <si>
    <t>гарнир</t>
  </si>
  <si>
    <t>1/150</t>
  </si>
  <si>
    <t>1/15</t>
  </si>
  <si>
    <t>1/50</t>
  </si>
  <si>
    <t xml:space="preserve">Омлет натуральный </t>
  </si>
  <si>
    <t>1/100</t>
  </si>
  <si>
    <t>Чай с сахаром</t>
  </si>
  <si>
    <t>икра</t>
  </si>
  <si>
    <t>Икра из кабачков</t>
  </si>
  <si>
    <t>Салат "Похудейка"</t>
  </si>
  <si>
    <t>Щи на мясном бульоне с мясом</t>
  </si>
  <si>
    <t>Курица отварная</t>
  </si>
  <si>
    <t>Картофельное пюре</t>
  </si>
  <si>
    <t>1/180</t>
  </si>
  <si>
    <t>Комот из свежих фруктов</t>
  </si>
  <si>
    <t>Корж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</si>
</sst>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1" fillId="0" borderId="0"/>
    <xf numFmtId="0" fontId="35" fillId="0" borderId="0"/>
    <xf numFmtId="0" fontId="38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32" fillId="0" borderId="0" xfId="0" applyFont="1" applyFill="1"/>
    <xf numFmtId="0" fontId="32" fillId="0" borderId="4" xfId="0" applyFont="1" applyFill="1" applyBorder="1"/>
    <xf numFmtId="14" fontId="32" fillId="0" borderId="4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Alignment="1">
      <alignment vertical="center"/>
    </xf>
    <xf numFmtId="0" fontId="33" fillId="0" borderId="7" xfId="1" applyFont="1" applyFill="1" applyBorder="1" applyAlignment="1">
      <alignment horizontal="left" vertical="center" wrapText="1"/>
    </xf>
    <xf numFmtId="49" fontId="33" fillId="0" borderId="7" xfId="1" applyNumberFormat="1" applyFont="1" applyFill="1" applyBorder="1" applyAlignment="1">
      <alignment horizontal="center" vertical="center" wrapText="1"/>
    </xf>
    <xf numFmtId="4" fontId="34" fillId="0" borderId="7" xfId="1" applyNumberFormat="1" applyFont="1" applyFill="1" applyBorder="1" applyAlignment="1">
      <alignment horizontal="center" vertical="center" wrapText="1"/>
    </xf>
    <xf numFmtId="4" fontId="33" fillId="0" borderId="7" xfId="1" applyNumberFormat="1" applyFont="1" applyBorder="1" applyAlignment="1">
      <alignment horizontal="center" vertical="center" wrapText="1"/>
    </xf>
    <xf numFmtId="4" fontId="33" fillId="0" borderId="8" xfId="1" applyNumberFormat="1" applyFont="1" applyBorder="1" applyAlignment="1">
      <alignment horizontal="center" vertical="center" wrapText="1"/>
    </xf>
    <xf numFmtId="0" fontId="33" fillId="0" borderId="4" xfId="1" applyFont="1" applyFill="1" applyBorder="1" applyAlignment="1">
      <alignment horizontal="left" vertical="center" wrapText="1"/>
    </xf>
    <xf numFmtId="49" fontId="33" fillId="0" borderId="4" xfId="1" applyNumberFormat="1" applyFont="1" applyFill="1" applyBorder="1" applyAlignment="1">
      <alignment horizontal="center" vertical="center" wrapText="1"/>
    </xf>
    <xf numFmtId="4" fontId="34" fillId="0" borderId="4" xfId="1" applyNumberFormat="1" applyFont="1" applyFill="1" applyBorder="1" applyAlignment="1">
      <alignment horizontal="center" vertical="center" wrapText="1"/>
    </xf>
    <xf numFmtId="4" fontId="33" fillId="0" borderId="4" xfId="1" applyNumberFormat="1" applyFont="1" applyBorder="1" applyAlignment="1">
      <alignment horizontal="center" vertical="center" wrapText="1"/>
    </xf>
    <xf numFmtId="4" fontId="33" fillId="0" borderId="9" xfId="1" applyNumberFormat="1" applyFont="1" applyBorder="1" applyAlignment="1">
      <alignment horizontal="center" vertical="center" wrapText="1"/>
    </xf>
    <xf numFmtId="4" fontId="33" fillId="0" borderId="4" xfId="1" applyNumberFormat="1" applyFont="1" applyFill="1" applyBorder="1" applyAlignment="1">
      <alignment horizontal="center" vertical="center" wrapText="1"/>
    </xf>
    <xf numFmtId="4" fontId="33" fillId="0" borderId="9" xfId="1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Protection="1">
      <protection locked="0"/>
    </xf>
    <xf numFmtId="0" fontId="33" fillId="0" borderId="11" xfId="1" applyFont="1" applyFill="1" applyBorder="1" applyAlignment="1">
      <alignment horizontal="left" vertical="center" wrapText="1"/>
    </xf>
    <xf numFmtId="49" fontId="33" fillId="0" borderId="11" xfId="1" applyNumberFormat="1" applyFont="1" applyFill="1" applyBorder="1" applyAlignment="1">
      <alignment horizontal="center" vertical="center" wrapText="1"/>
    </xf>
    <xf numFmtId="2" fontId="36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33" fillId="0" borderId="11" xfId="1" applyNumberFormat="1" applyFont="1" applyFill="1" applyBorder="1" applyAlignment="1">
      <alignment horizontal="center" vertical="center" wrapText="1"/>
    </xf>
    <xf numFmtId="4" fontId="33" fillId="0" borderId="12" xfId="1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1" xfId="0" applyFont="1" applyFill="1" applyBorder="1"/>
    <xf numFmtId="4" fontId="34" fillId="0" borderId="11" xfId="1" applyNumberFormat="1" applyFont="1" applyFill="1" applyBorder="1" applyAlignment="1">
      <alignment horizontal="center" vertical="center" wrapText="1"/>
    </xf>
    <xf numFmtId="0" fontId="37" fillId="0" borderId="7" xfId="2" applyFont="1" applyFill="1" applyBorder="1" applyAlignment="1" applyProtection="1">
      <alignment vertical="center" wrapText="1"/>
      <protection locked="0"/>
    </xf>
    <xf numFmtId="49" fontId="33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Fill="1" applyBorder="1" applyAlignment="1" applyProtection="1">
      <alignment horizontal="center" vertical="center"/>
      <protection locked="0"/>
    </xf>
    <xf numFmtId="2" fontId="32" fillId="0" borderId="14" xfId="0" applyNumberFormat="1" applyFont="1" applyFill="1" applyBorder="1" applyAlignment="1" applyProtection="1">
      <alignment horizontal="center" vertical="center"/>
      <protection locked="0"/>
    </xf>
    <xf numFmtId="2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7" fillId="0" borderId="0" xfId="3" applyNumberFormat="1" applyFont="1" applyBorder="1" applyAlignment="1">
      <alignment horizontal="right" vertical="center"/>
    </xf>
    <xf numFmtId="0" fontId="37" fillId="0" borderId="0" xfId="3" applyNumberFormat="1" applyFont="1" applyBorder="1" applyAlignment="1">
      <alignment horizontal="center" vertical="center"/>
    </xf>
    <xf numFmtId="0" fontId="37" fillId="0" borderId="0" xfId="3" applyNumberFormat="1" applyFont="1" applyBorder="1" applyAlignment="1">
      <alignment vertical="center"/>
    </xf>
    <xf numFmtId="0" fontId="37" fillId="0" borderId="0" xfId="3" applyNumberFormat="1" applyFont="1" applyFill="1" applyBorder="1" applyAlignment="1">
      <alignment vertical="center"/>
    </xf>
    <xf numFmtId="0" fontId="37" fillId="0" borderId="0" xfId="3" applyNumberFormat="1" applyFont="1" applyFill="1" applyBorder="1" applyAlignment="1">
      <alignment horizontal="right" vertical="center"/>
    </xf>
    <xf numFmtId="0" fontId="37" fillId="0" borderId="0" xfId="3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vertical="center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49" fontId="32" fillId="0" borderId="22" xfId="0" applyNumberFormat="1" applyFont="1" applyFill="1" applyBorder="1" applyAlignment="1" applyProtection="1">
      <alignment horizontal="center" vertical="center"/>
      <protection locked="0"/>
    </xf>
    <xf numFmtId="4" fontId="34" fillId="0" borderId="22" xfId="1" applyNumberFormat="1" applyFont="1" applyFill="1" applyBorder="1" applyAlignment="1">
      <alignment horizontal="center" vertical="center" wrapText="1"/>
    </xf>
    <xf numFmtId="2" fontId="32" fillId="0" borderId="22" xfId="0" applyNumberFormat="1" applyFont="1" applyFill="1" applyBorder="1" applyAlignment="1" applyProtection="1">
      <alignment horizontal="center" vertical="center"/>
      <protection locked="0"/>
    </xf>
    <xf numFmtId="2" fontId="32" fillId="0" borderId="23" xfId="0" applyNumberFormat="1" applyFont="1" applyFill="1" applyBorder="1" applyAlignment="1" applyProtection="1">
      <alignment horizontal="center" vertical="center"/>
      <protection locked="0"/>
    </xf>
    <xf numFmtId="4" fontId="34" fillId="0" borderId="14" xfId="1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17" xfId="0" applyFont="1" applyFill="1" applyBorder="1"/>
    <xf numFmtId="0" fontId="32" fillId="0" borderId="18" xfId="0" applyFont="1" applyFill="1" applyBorder="1"/>
    <xf numFmtId="0" fontId="32" fillId="0" borderId="7" xfId="0" applyFont="1" applyFill="1" applyBorder="1" applyProtection="1">
      <protection locked="0"/>
    </xf>
    <xf numFmtId="4" fontId="0" fillId="0" borderId="0" xfId="0" applyNumberFormat="1" applyFill="1"/>
    <xf numFmtId="0" fontId="39" fillId="0" borderId="0" xfId="0" applyFont="1"/>
    <xf numFmtId="0" fontId="39" fillId="0" borderId="0" xfId="0" applyFont="1" applyBorder="1"/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/>
    <xf numFmtId="0" fontId="32" fillId="0" borderId="10" xfId="0" applyFont="1" applyFill="1" applyBorder="1" applyAlignment="1">
      <alignment vertical="center"/>
    </xf>
    <xf numFmtId="4" fontId="33" fillId="0" borderId="11" xfId="1" applyNumberFormat="1" applyFont="1" applyBorder="1" applyAlignment="1">
      <alignment horizontal="center" vertical="center" wrapText="1"/>
    </xf>
    <xf numFmtId="4" fontId="33" fillId="0" borderId="12" xfId="1" applyNumberFormat="1" applyFont="1" applyBorder="1" applyAlignment="1">
      <alignment horizontal="center" vertical="center" wrapText="1"/>
    </xf>
    <xf numFmtId="0" fontId="32" fillId="0" borderId="4" xfId="0" applyFont="1" applyFill="1" applyBorder="1" applyProtection="1">
      <protection locked="0"/>
    </xf>
    <xf numFmtId="0" fontId="32" fillId="0" borderId="17" xfId="0" applyFont="1" applyFill="1" applyBorder="1" applyAlignment="1">
      <alignment vertical="center"/>
    </xf>
    <xf numFmtId="0" fontId="37" fillId="0" borderId="0" xfId="21" applyNumberFormat="1" applyFont="1" applyFill="1" applyBorder="1" applyAlignment="1" applyProtection="1">
      <alignment vertical="center"/>
    </xf>
    <xf numFmtId="0" fontId="40" fillId="0" borderId="0" xfId="21" applyNumberFormat="1" applyFont="1" applyBorder="1" applyAlignment="1" applyProtection="1"/>
    <xf numFmtId="2" fontId="41" fillId="0" borderId="0" xfId="21" applyNumberFormat="1" applyFont="1" applyFill="1" applyBorder="1" applyAlignment="1" applyProtection="1">
      <alignment horizontal="center"/>
    </xf>
    <xf numFmtId="0" fontId="40" fillId="0" borderId="0" xfId="21" applyNumberFormat="1" applyFont="1" applyBorder="1" applyAlignment="1" applyProtection="1">
      <alignment horizontal="right" vertical="center"/>
    </xf>
    <xf numFmtId="0" fontId="40" fillId="0" borderId="0" xfId="21" applyNumberFormat="1" applyFont="1" applyBorder="1" applyAlignment="1" applyProtection="1">
      <alignment vertical="center"/>
    </xf>
    <xf numFmtId="0" fontId="40" fillId="0" borderId="0" xfId="21" applyNumberFormat="1" applyFont="1" applyFill="1" applyBorder="1" applyAlignment="1" applyProtection="1">
      <alignment vertical="center"/>
    </xf>
    <xf numFmtId="0" fontId="32" fillId="0" borderId="5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5" xfId="0" applyFont="1" applyFill="1" applyBorder="1"/>
    <xf numFmtId="0" fontId="32" fillId="0" borderId="10" xfId="0" applyFont="1" applyFill="1" applyBorder="1"/>
    <xf numFmtId="0" fontId="32" fillId="0" borderId="6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3" xfId="0" applyFont="1" applyFill="1" applyBorder="1"/>
    <xf numFmtId="0" fontId="32" fillId="0" borderId="24" xfId="0" applyFont="1" applyFill="1" applyBorder="1"/>
    <xf numFmtId="4" fontId="33" fillId="0" borderId="7" xfId="1" applyNumberFormat="1" applyFont="1" applyFill="1" applyBorder="1" applyAlignment="1">
      <alignment horizontal="center" vertical="center" wrapText="1"/>
    </xf>
    <xf numFmtId="4" fontId="33" fillId="0" borderId="8" xfId="1" applyNumberFormat="1" applyFont="1" applyFill="1" applyBorder="1" applyAlignment="1">
      <alignment horizontal="center" vertical="center" wrapText="1"/>
    </xf>
    <xf numFmtId="0" fontId="37" fillId="0" borderId="4" xfId="2" applyFont="1" applyFill="1" applyBorder="1" applyAlignment="1" applyProtection="1">
      <alignment vertical="center" wrapText="1"/>
      <protection locked="0"/>
    </xf>
    <xf numFmtId="0" fontId="37" fillId="0" borderId="11" xfId="2" applyFont="1" applyFill="1" applyBorder="1" applyAlignment="1" applyProtection="1">
      <alignment vertical="center" wrapText="1"/>
      <protection locked="0"/>
    </xf>
    <xf numFmtId="49" fontId="33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>
      <alignment vertical="center"/>
    </xf>
    <xf numFmtId="2" fontId="32" fillId="0" borderId="1" xfId="0" applyNumberFormat="1" applyFont="1" applyFill="1" applyBorder="1" applyAlignment="1" applyProtection="1">
      <alignment horizontal="center"/>
      <protection locked="0"/>
    </xf>
    <xf numFmtId="2" fontId="32" fillId="0" borderId="2" xfId="0" applyNumberFormat="1" applyFont="1" applyFill="1" applyBorder="1" applyAlignment="1" applyProtection="1">
      <alignment horizontal="center"/>
      <protection locked="0"/>
    </xf>
    <xf numFmtId="2" fontId="32" fillId="0" borderId="3" xfId="0" applyNumberFormat="1" applyFont="1" applyFill="1" applyBorder="1" applyAlignment="1" applyProtection="1">
      <alignment horizontal="center"/>
      <protection locked="0"/>
    </xf>
  </cellXfs>
  <cellStyles count="34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13" sqref="C13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2</v>
      </c>
      <c r="H1" s="1" t="s">
        <v>3</v>
      </c>
      <c r="I1" s="3">
        <v>44482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4" t="s">
        <v>6</v>
      </c>
      <c r="B3" s="75" t="s">
        <v>7</v>
      </c>
      <c r="C3" s="75" t="s">
        <v>8</v>
      </c>
      <c r="D3" s="75" t="s">
        <v>9</v>
      </c>
      <c r="E3" s="75" t="s">
        <v>10</v>
      </c>
      <c r="F3" s="75" t="s">
        <v>11</v>
      </c>
      <c r="G3" s="75" t="s">
        <v>12</v>
      </c>
      <c r="H3" s="75" t="s">
        <v>13</v>
      </c>
      <c r="I3" s="39" t="s">
        <v>14</v>
      </c>
    </row>
    <row r="4" spans="1:9" ht="19.5" x14ac:dyDescent="0.25">
      <c r="A4" s="73" t="s">
        <v>15</v>
      </c>
      <c r="B4" s="40" t="s">
        <v>16</v>
      </c>
      <c r="C4" s="5" t="s">
        <v>49</v>
      </c>
      <c r="D4" s="6" t="s">
        <v>50</v>
      </c>
      <c r="E4" s="7">
        <f>83-11.4-7.93</f>
        <v>63.669999999999995</v>
      </c>
      <c r="F4" s="78">
        <f>17.21/1.5+5.85</f>
        <v>17.323333333333334</v>
      </c>
      <c r="G4" s="78">
        <f>20.95/1.5+7.44</f>
        <v>21.406666666666666</v>
      </c>
      <c r="H4" s="8">
        <f>5.2/1.5+25.73</f>
        <v>29.196666666666665</v>
      </c>
      <c r="I4" s="9">
        <f>213.55/1.5+203.3</f>
        <v>345.66666666666669</v>
      </c>
    </row>
    <row r="5" spans="1:9" ht="19.5" x14ac:dyDescent="0.3">
      <c r="A5" s="71"/>
      <c r="B5" s="2" t="s">
        <v>18</v>
      </c>
      <c r="C5" s="10" t="s">
        <v>51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</row>
    <row r="6" spans="1:9" ht="19.5" x14ac:dyDescent="0.3">
      <c r="A6" s="71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f>4/5*3</f>
        <v>2.4000000000000004</v>
      </c>
      <c r="G6" s="15">
        <f>0.5/5*3</f>
        <v>0.30000000000000004</v>
      </c>
      <c r="H6" s="15">
        <f>24.55/5*3</f>
        <v>14.73</v>
      </c>
      <c r="I6" s="16">
        <f>119/5*3</f>
        <v>71.400000000000006</v>
      </c>
    </row>
    <row r="7" spans="1:9" ht="19.5" x14ac:dyDescent="0.3">
      <c r="A7" s="71"/>
      <c r="B7" s="60" t="s">
        <v>52</v>
      </c>
      <c r="C7" s="10" t="s">
        <v>53</v>
      </c>
      <c r="D7" s="11" t="s">
        <v>48</v>
      </c>
      <c r="E7" s="12">
        <f>23.4+3</f>
        <v>26.4</v>
      </c>
      <c r="F7" s="13">
        <v>0.86</v>
      </c>
      <c r="G7" s="13">
        <v>7.1</v>
      </c>
      <c r="H7" s="13">
        <v>2.61</v>
      </c>
      <c r="I7" s="14">
        <v>77.3</v>
      </c>
    </row>
    <row r="8" spans="1:9" ht="20.25" thickBot="1" x14ac:dyDescent="0.35">
      <c r="A8" s="72"/>
      <c r="B8" s="17"/>
      <c r="C8" s="18"/>
      <c r="D8" s="19"/>
      <c r="E8" s="20"/>
      <c r="F8" s="21"/>
      <c r="G8" s="21"/>
      <c r="H8" s="21"/>
      <c r="I8" s="22"/>
    </row>
    <row r="9" spans="1:9" ht="20.25" thickBot="1" x14ac:dyDescent="0.3">
      <c r="A9" s="68" t="s">
        <v>22</v>
      </c>
      <c r="B9" s="69"/>
      <c r="C9" s="41"/>
      <c r="D9" s="42"/>
      <c r="E9" s="43">
        <f>SUM(E4:E8)</f>
        <v>107.26999999999998</v>
      </c>
      <c r="F9" s="44">
        <f>SUM(F4:F8)</f>
        <v>20.583333333333336</v>
      </c>
      <c r="G9" s="44">
        <f t="shared" ref="G9:I9" si="0">SUM(G4:G8)</f>
        <v>28.806666666666665</v>
      </c>
      <c r="H9" s="44">
        <f t="shared" si="0"/>
        <v>61.536666666666662</v>
      </c>
      <c r="I9" s="45">
        <f t="shared" si="0"/>
        <v>554.36666666666667</v>
      </c>
    </row>
    <row r="10" spans="1:9" ht="19.5" x14ac:dyDescent="0.25">
      <c r="A10" s="47" t="s">
        <v>23</v>
      </c>
      <c r="B10" s="40" t="s">
        <v>24</v>
      </c>
      <c r="C10" s="5" t="s">
        <v>54</v>
      </c>
      <c r="D10" s="6" t="s">
        <v>48</v>
      </c>
      <c r="E10" s="7">
        <v>20</v>
      </c>
      <c r="F10" s="78">
        <v>5.5</v>
      </c>
      <c r="G10" s="78">
        <v>1</v>
      </c>
      <c r="H10" s="78">
        <v>9.4</v>
      </c>
      <c r="I10" s="79">
        <v>69.400000000000006</v>
      </c>
    </row>
    <row r="11" spans="1:9" ht="19.5" x14ac:dyDescent="0.25">
      <c r="A11" s="61"/>
      <c r="B11" s="48" t="s">
        <v>25</v>
      </c>
      <c r="C11" s="10" t="s">
        <v>55</v>
      </c>
      <c r="D11" s="11" t="s">
        <v>44</v>
      </c>
      <c r="E11" s="12">
        <v>65</v>
      </c>
      <c r="F11" s="15">
        <v>4.8</v>
      </c>
      <c r="G11" s="15">
        <v>7.5</v>
      </c>
      <c r="H11" s="15">
        <v>7.8</v>
      </c>
      <c r="I11" s="16">
        <v>86.2</v>
      </c>
    </row>
    <row r="12" spans="1:9" ht="19.5" x14ac:dyDescent="0.3">
      <c r="A12" s="49"/>
      <c r="B12" s="2" t="s">
        <v>26</v>
      </c>
      <c r="C12" s="10" t="s">
        <v>56</v>
      </c>
      <c r="D12" s="11" t="s">
        <v>50</v>
      </c>
      <c r="E12" s="12">
        <f>70-11.4-7.73</f>
        <v>50.870000000000005</v>
      </c>
      <c r="F12" s="15">
        <f>21-3.16</f>
        <v>17.84</v>
      </c>
      <c r="G12" s="15">
        <v>10.26</v>
      </c>
      <c r="H12" s="15">
        <v>0.6</v>
      </c>
      <c r="I12" s="16">
        <v>191</v>
      </c>
    </row>
    <row r="13" spans="1:9" ht="19.5" x14ac:dyDescent="0.3">
      <c r="A13" s="49"/>
      <c r="B13" s="2" t="s">
        <v>45</v>
      </c>
      <c r="C13" s="80" t="s">
        <v>57</v>
      </c>
      <c r="D13" s="11" t="s">
        <v>46</v>
      </c>
      <c r="E13" s="12">
        <v>20</v>
      </c>
      <c r="F13" s="15">
        <f>4.45/20*15+1.38</f>
        <v>4.7174999999999994</v>
      </c>
      <c r="G13" s="15">
        <f>5.28/20*15+2.91</f>
        <v>6.87</v>
      </c>
      <c r="H13" s="15">
        <f>76.74/20*15+21.88</f>
        <v>79.434999999999988</v>
      </c>
      <c r="I13" s="16">
        <f>168.18/20*15+69.24</f>
        <v>195.375</v>
      </c>
    </row>
    <row r="14" spans="1:9" ht="19.5" x14ac:dyDescent="0.3">
      <c r="A14" s="49"/>
      <c r="B14" s="2" t="s">
        <v>18</v>
      </c>
      <c r="C14" s="10" t="s">
        <v>59</v>
      </c>
      <c r="D14" s="11" t="s">
        <v>17</v>
      </c>
      <c r="E14" s="12">
        <v>30</v>
      </c>
      <c r="F14" s="15">
        <v>0.109</v>
      </c>
      <c r="G14" s="15">
        <v>0.1</v>
      </c>
      <c r="H14" s="15">
        <v>33.6</v>
      </c>
      <c r="I14" s="16">
        <v>137.19999999999999</v>
      </c>
    </row>
    <row r="15" spans="1:9" ht="19.5" x14ac:dyDescent="0.3">
      <c r="A15" s="49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</row>
    <row r="16" spans="1:9" ht="20.25" thickBot="1" x14ac:dyDescent="0.35">
      <c r="A16" s="50"/>
      <c r="B16" s="24" t="s">
        <v>30</v>
      </c>
      <c r="C16" s="18" t="s">
        <v>31</v>
      </c>
      <c r="D16" s="19" t="s">
        <v>29</v>
      </c>
      <c r="E16" s="25">
        <v>6</v>
      </c>
      <c r="F16" s="58">
        <f>3.4/5*3</f>
        <v>2.04</v>
      </c>
      <c r="G16" s="58">
        <f>0.65/5*3</f>
        <v>0.39</v>
      </c>
      <c r="H16" s="58">
        <f>19.9/5*3</f>
        <v>11.939999999999998</v>
      </c>
      <c r="I16" s="59">
        <f>100.5/5*3</f>
        <v>60.300000000000004</v>
      </c>
    </row>
    <row r="17" spans="1:9" ht="20.25" thickBot="1" x14ac:dyDescent="0.3">
      <c r="A17" s="68" t="s">
        <v>22</v>
      </c>
      <c r="B17" s="69"/>
      <c r="C17" s="41"/>
      <c r="D17" s="42"/>
      <c r="E17" s="43">
        <f>SUM(E10:E16)</f>
        <v>197.87</v>
      </c>
      <c r="F17" s="44">
        <f t="shared" ref="F17:I17" si="1">SUM(F10:F16)</f>
        <v>37.406500000000001</v>
      </c>
      <c r="G17" s="44">
        <f t="shared" si="1"/>
        <v>26.57</v>
      </c>
      <c r="H17" s="44">
        <f t="shared" si="1"/>
        <v>154.80499999999998</v>
      </c>
      <c r="I17" s="45">
        <f t="shared" si="1"/>
        <v>801.87499999999989</v>
      </c>
    </row>
    <row r="18" spans="1:9" ht="19.5" x14ac:dyDescent="0.3">
      <c r="A18" s="56" t="s">
        <v>32</v>
      </c>
      <c r="B18" s="51" t="s">
        <v>18</v>
      </c>
      <c r="C18" s="26" t="s">
        <v>39</v>
      </c>
      <c r="D18" s="27" t="s">
        <v>17</v>
      </c>
      <c r="E18" s="7">
        <v>53</v>
      </c>
      <c r="F18" s="8">
        <v>0.6</v>
      </c>
      <c r="G18" s="8"/>
      <c r="H18" s="8">
        <v>33</v>
      </c>
      <c r="I18" s="9">
        <v>136</v>
      </c>
    </row>
    <row r="19" spans="1:9" ht="20.25" thickBot="1" x14ac:dyDescent="0.35">
      <c r="A19" s="50"/>
      <c r="B19" s="24" t="s">
        <v>40</v>
      </c>
      <c r="C19" s="81" t="s">
        <v>60</v>
      </c>
      <c r="D19" s="82" t="s">
        <v>34</v>
      </c>
      <c r="E19" s="25">
        <v>36.6</v>
      </c>
      <c r="F19" s="58">
        <v>3.58</v>
      </c>
      <c r="G19" s="58">
        <v>9.5299999999999994</v>
      </c>
      <c r="H19" s="58">
        <v>27.98</v>
      </c>
      <c r="I19" s="59">
        <v>212</v>
      </c>
    </row>
    <row r="20" spans="1:9" ht="20.25" thickBot="1" x14ac:dyDescent="0.3">
      <c r="A20" s="57" t="s">
        <v>22</v>
      </c>
      <c r="B20" s="70"/>
      <c r="C20" s="28"/>
      <c r="D20" s="29"/>
      <c r="E20" s="46">
        <f>SUM(E18:E19)</f>
        <v>89.6</v>
      </c>
      <c r="F20" s="30">
        <f>SUM(F18:F19)</f>
        <v>4.18</v>
      </c>
      <c r="G20" s="30">
        <f>SUM(G18:G19)</f>
        <v>9.5299999999999994</v>
      </c>
      <c r="H20" s="30">
        <f>SUM(H18:H19)</f>
        <v>60.980000000000004</v>
      </c>
      <c r="I20" s="31">
        <f>SUM(I18:I19)</f>
        <v>348</v>
      </c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32"/>
      <c r="H22" s="32"/>
      <c r="I22" s="32"/>
    </row>
    <row r="23" spans="1:9" ht="18.75" x14ac:dyDescent="0.25">
      <c r="A23" s="32"/>
      <c r="B23" s="32"/>
      <c r="C23" s="33"/>
      <c r="D23" s="34"/>
      <c r="E23" s="35"/>
      <c r="F23" s="36"/>
      <c r="G23" s="32"/>
      <c r="H23" s="32"/>
      <c r="I23" s="32"/>
    </row>
    <row r="24" spans="1:9" ht="18.75" x14ac:dyDescent="0.25">
      <c r="A24" s="32"/>
      <c r="B24" s="32"/>
      <c r="C24" s="37" t="s">
        <v>37</v>
      </c>
      <c r="D24" s="38"/>
      <c r="E24" s="62" t="s">
        <v>38</v>
      </c>
      <c r="F24" s="36"/>
      <c r="G24" s="32"/>
      <c r="H24" s="32"/>
      <c r="I24" s="32"/>
    </row>
    <row r="25" spans="1:9" x14ac:dyDescent="0.25">
      <c r="A25" s="63"/>
      <c r="B25" s="65"/>
      <c r="C25" s="66"/>
      <c r="D25" s="67"/>
      <c r="E25" s="64"/>
      <c r="F25" s="64"/>
      <c r="G25" s="64"/>
      <c r="H25" s="64"/>
      <c r="I25" s="64"/>
    </row>
    <row r="26" spans="1:9" x14ac:dyDescent="0.25">
      <c r="A26" s="63"/>
      <c r="B26" s="65"/>
      <c r="C26" s="66"/>
      <c r="D26" s="67"/>
      <c r="E26" s="64"/>
      <c r="F26" s="64"/>
      <c r="G26" s="64"/>
      <c r="H26" s="64"/>
      <c r="I26" s="64"/>
    </row>
    <row r="27" spans="1:9" x14ac:dyDescent="0.25">
      <c r="A27" s="54"/>
      <c r="B27" s="65"/>
      <c r="C27" s="66"/>
      <c r="D27" s="67"/>
      <c r="E27" s="54"/>
      <c r="F27" s="54"/>
      <c r="G27" s="54"/>
      <c r="H27" s="54"/>
      <c r="I27" s="54"/>
    </row>
    <row r="28" spans="1:9" x14ac:dyDescent="0.25">
      <c r="A28" s="54"/>
      <c r="B28" s="54"/>
      <c r="C28" s="54"/>
      <c r="D28" s="54"/>
      <c r="E28" s="54"/>
      <c r="F28" s="54"/>
      <c r="G28" s="54"/>
      <c r="H28" s="54"/>
      <c r="I28" s="54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3" sqref="C3:I20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4</v>
      </c>
      <c r="H1" s="1" t="s">
        <v>3</v>
      </c>
      <c r="I1" s="3">
        <f>food1!I1</f>
        <v>44482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4" t="s">
        <v>6</v>
      </c>
      <c r="B3" s="75" t="s">
        <v>7</v>
      </c>
      <c r="C3" s="75" t="s">
        <v>8</v>
      </c>
      <c r="D3" s="75" t="s">
        <v>9</v>
      </c>
      <c r="E3" s="75" t="s">
        <v>10</v>
      </c>
      <c r="F3" s="75" t="s">
        <v>11</v>
      </c>
      <c r="G3" s="75" t="s">
        <v>12</v>
      </c>
      <c r="H3" s="75" t="s">
        <v>13</v>
      </c>
      <c r="I3" s="39" t="s">
        <v>14</v>
      </c>
      <c r="J3" s="4"/>
    </row>
    <row r="4" spans="1:10" ht="19.5" x14ac:dyDescent="0.25">
      <c r="A4" s="47" t="s">
        <v>15</v>
      </c>
      <c r="B4" s="40" t="s">
        <v>16</v>
      </c>
      <c r="C4" s="5" t="s">
        <v>49</v>
      </c>
      <c r="D4" s="6" t="s">
        <v>50</v>
      </c>
      <c r="E4" s="7">
        <f>83-11.4-7.93</f>
        <v>63.669999999999995</v>
      </c>
      <c r="F4" s="78">
        <f>17.21/1.5+5.85</f>
        <v>17.323333333333334</v>
      </c>
      <c r="G4" s="78">
        <f>20.95/1.5+7.44</f>
        <v>21.406666666666666</v>
      </c>
      <c r="H4" s="8">
        <f>5.2/1.5+25.73</f>
        <v>29.196666666666665</v>
      </c>
      <c r="I4" s="9">
        <f>213.55/1.5+203.3</f>
        <v>345.66666666666669</v>
      </c>
      <c r="J4" s="4"/>
    </row>
    <row r="5" spans="1:10" ht="19.5" x14ac:dyDescent="0.3">
      <c r="A5" s="49"/>
      <c r="B5" s="2" t="s">
        <v>18</v>
      </c>
      <c r="C5" s="10" t="s">
        <v>51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  <c r="J5" s="1"/>
    </row>
    <row r="6" spans="1:10" ht="19.5" x14ac:dyDescent="0.3">
      <c r="A6" s="49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f>4/5*3</f>
        <v>2.4000000000000004</v>
      </c>
      <c r="G6" s="15">
        <f>0.5/5*3</f>
        <v>0.30000000000000004</v>
      </c>
      <c r="H6" s="15">
        <f>24.55/5*3</f>
        <v>14.73</v>
      </c>
      <c r="I6" s="16">
        <f>119/5*3</f>
        <v>71.400000000000006</v>
      </c>
      <c r="J6" s="1"/>
    </row>
    <row r="7" spans="1:10" ht="19.5" x14ac:dyDescent="0.3">
      <c r="A7" s="49"/>
      <c r="B7" s="60" t="s">
        <v>52</v>
      </c>
      <c r="C7" s="10" t="s">
        <v>53</v>
      </c>
      <c r="D7" s="11" t="s">
        <v>48</v>
      </c>
      <c r="E7" s="12">
        <f>23.4+3</f>
        <v>26.4</v>
      </c>
      <c r="F7" s="13">
        <v>0.86</v>
      </c>
      <c r="G7" s="13">
        <v>7.1</v>
      </c>
      <c r="H7" s="13">
        <v>2.61</v>
      </c>
      <c r="I7" s="14">
        <v>77.3</v>
      </c>
      <c r="J7" s="1"/>
    </row>
    <row r="8" spans="1:10" ht="20.25" thickBot="1" x14ac:dyDescent="0.35">
      <c r="A8" s="50"/>
      <c r="B8" s="17" t="s">
        <v>41</v>
      </c>
      <c r="C8" s="18" t="s">
        <v>42</v>
      </c>
      <c r="D8" s="19" t="s">
        <v>47</v>
      </c>
      <c r="E8" s="25">
        <f>15+8.4-1.27</f>
        <v>22.13</v>
      </c>
      <c r="F8" s="21">
        <v>0.2</v>
      </c>
      <c r="G8" s="21">
        <v>0.4</v>
      </c>
      <c r="H8" s="21">
        <v>9.5</v>
      </c>
      <c r="I8" s="22">
        <v>44</v>
      </c>
      <c r="J8" s="1"/>
    </row>
    <row r="9" spans="1:10" ht="20.25" thickBot="1" x14ac:dyDescent="0.3">
      <c r="A9" s="68" t="s">
        <v>22</v>
      </c>
      <c r="B9" s="69"/>
      <c r="C9" s="41"/>
      <c r="D9" s="42"/>
      <c r="E9" s="43">
        <f>SUM(E4:E8)</f>
        <v>129.39999999999998</v>
      </c>
      <c r="F9" s="44">
        <f>SUM(F4:F8)</f>
        <v>20.783333333333335</v>
      </c>
      <c r="G9" s="44">
        <f t="shared" ref="G9:I9" si="0">SUM(G4:G8)</f>
        <v>29.206666666666663</v>
      </c>
      <c r="H9" s="44">
        <f t="shared" si="0"/>
        <v>71.036666666666662</v>
      </c>
      <c r="I9" s="45">
        <f t="shared" si="0"/>
        <v>598.36666666666667</v>
      </c>
      <c r="J9" s="23"/>
    </row>
    <row r="10" spans="1:10" ht="19.5" x14ac:dyDescent="0.25">
      <c r="A10" s="47" t="s">
        <v>23</v>
      </c>
      <c r="B10" s="40" t="s">
        <v>24</v>
      </c>
      <c r="C10" s="5" t="s">
        <v>54</v>
      </c>
      <c r="D10" s="6" t="s">
        <v>48</v>
      </c>
      <c r="E10" s="7">
        <v>20</v>
      </c>
      <c r="F10" s="78">
        <v>5.5</v>
      </c>
      <c r="G10" s="78">
        <v>1</v>
      </c>
      <c r="H10" s="78">
        <v>9.4</v>
      </c>
      <c r="I10" s="79">
        <v>69.400000000000006</v>
      </c>
      <c r="J10" s="4"/>
    </row>
    <row r="11" spans="1:10" ht="19.5" x14ac:dyDescent="0.25">
      <c r="A11" s="61"/>
      <c r="B11" s="48" t="s">
        <v>25</v>
      </c>
      <c r="C11" s="10" t="s">
        <v>55</v>
      </c>
      <c r="D11" s="11" t="s">
        <v>43</v>
      </c>
      <c r="E11" s="12">
        <f>70+2.86</f>
        <v>72.86</v>
      </c>
      <c r="F11" s="15">
        <v>4.8</v>
      </c>
      <c r="G11" s="15">
        <v>7.5</v>
      </c>
      <c r="H11" s="15">
        <v>7.8</v>
      </c>
      <c r="I11" s="16">
        <v>86.2</v>
      </c>
      <c r="J11" s="4"/>
    </row>
    <row r="12" spans="1:10" ht="19.5" x14ac:dyDescent="0.3">
      <c r="A12" s="76"/>
      <c r="B12" s="2" t="s">
        <v>26</v>
      </c>
      <c r="C12" s="10" t="s">
        <v>56</v>
      </c>
      <c r="D12" s="11" t="s">
        <v>50</v>
      </c>
      <c r="E12" s="12">
        <f>70-11.4-7.73</f>
        <v>50.870000000000005</v>
      </c>
      <c r="F12" s="15">
        <f>21-3.16</f>
        <v>17.84</v>
      </c>
      <c r="G12" s="15">
        <v>10.26</v>
      </c>
      <c r="H12" s="15">
        <v>0.6</v>
      </c>
      <c r="I12" s="16">
        <v>191</v>
      </c>
      <c r="J12" s="1"/>
    </row>
    <row r="13" spans="1:10" ht="19.5" x14ac:dyDescent="0.3">
      <c r="A13" s="49"/>
      <c r="B13" s="2" t="s">
        <v>45</v>
      </c>
      <c r="C13" s="80" t="s">
        <v>57</v>
      </c>
      <c r="D13" s="11" t="s">
        <v>58</v>
      </c>
      <c r="E13" s="12">
        <v>24</v>
      </c>
      <c r="F13" s="15">
        <f>4.45/20*18+1.38</f>
        <v>5.3849999999999998</v>
      </c>
      <c r="G13" s="15">
        <f>5.28/20*18+2.91</f>
        <v>7.6620000000000008</v>
      </c>
      <c r="H13" s="15">
        <f>76.74/20*18+21.88</f>
        <v>90.945999999999998</v>
      </c>
      <c r="I13" s="16">
        <f>168.18/20*18+69.24</f>
        <v>220.60200000000003</v>
      </c>
      <c r="J13" s="1"/>
    </row>
    <row r="14" spans="1:10" ht="19.5" x14ac:dyDescent="0.3">
      <c r="A14" s="49"/>
      <c r="B14" s="2" t="s">
        <v>18</v>
      </c>
      <c r="C14" s="10" t="s">
        <v>59</v>
      </c>
      <c r="D14" s="11" t="s">
        <v>17</v>
      </c>
      <c r="E14" s="12">
        <v>30</v>
      </c>
      <c r="F14" s="15">
        <v>0.109</v>
      </c>
      <c r="G14" s="15">
        <v>0.1</v>
      </c>
      <c r="H14" s="15">
        <v>33.6</v>
      </c>
      <c r="I14" s="16">
        <v>137.19999999999999</v>
      </c>
      <c r="J14" s="1"/>
    </row>
    <row r="15" spans="1:10" ht="19.5" x14ac:dyDescent="0.3">
      <c r="A15" s="76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  <c r="J15" s="1"/>
    </row>
    <row r="16" spans="1:10" ht="20.25" thickBot="1" x14ac:dyDescent="0.35">
      <c r="A16" s="77"/>
      <c r="B16" s="24" t="s">
        <v>30</v>
      </c>
      <c r="C16" s="18" t="s">
        <v>31</v>
      </c>
      <c r="D16" s="19" t="s">
        <v>29</v>
      </c>
      <c r="E16" s="25">
        <v>6</v>
      </c>
      <c r="F16" s="58">
        <f>3.4/5*3</f>
        <v>2.04</v>
      </c>
      <c r="G16" s="58">
        <f>0.65/5*3</f>
        <v>0.39</v>
      </c>
      <c r="H16" s="58">
        <f>19.9/5*3</f>
        <v>11.939999999999998</v>
      </c>
      <c r="I16" s="59">
        <f>100.5/5*3</f>
        <v>60.300000000000004</v>
      </c>
      <c r="J16" s="1"/>
    </row>
    <row r="17" spans="1:10" ht="20.25" thickBot="1" x14ac:dyDescent="0.3">
      <c r="A17" s="68" t="s">
        <v>22</v>
      </c>
      <c r="B17" s="69"/>
      <c r="C17" s="41"/>
      <c r="D17" s="42"/>
      <c r="E17" s="43">
        <f>SUM(E10:E16)</f>
        <v>209.73000000000002</v>
      </c>
      <c r="F17" s="44">
        <f t="shared" ref="F17:I17" si="1">SUM(F10:F16)</f>
        <v>38.073999999999998</v>
      </c>
      <c r="G17" s="44">
        <f t="shared" si="1"/>
        <v>27.361999999999998</v>
      </c>
      <c r="H17" s="44">
        <f t="shared" si="1"/>
        <v>166.316</v>
      </c>
      <c r="I17" s="45">
        <f t="shared" si="1"/>
        <v>827.10199999999998</v>
      </c>
      <c r="J17" s="23"/>
    </row>
    <row r="18" spans="1:10" ht="19.5" x14ac:dyDescent="0.3">
      <c r="A18" s="56" t="s">
        <v>32</v>
      </c>
      <c r="B18" s="51" t="s">
        <v>18</v>
      </c>
      <c r="C18" s="26" t="s">
        <v>33</v>
      </c>
      <c r="D18" s="27" t="s">
        <v>34</v>
      </c>
      <c r="E18" s="7">
        <v>62</v>
      </c>
      <c r="F18" s="8">
        <v>0.6</v>
      </c>
      <c r="G18" s="8"/>
      <c r="H18" s="8">
        <v>33</v>
      </c>
      <c r="I18" s="9">
        <v>136</v>
      </c>
      <c r="J18" s="1"/>
    </row>
    <row r="19" spans="1:10" ht="20.25" thickBot="1" x14ac:dyDescent="0.35">
      <c r="A19" s="50"/>
      <c r="B19" s="83" t="s">
        <v>40</v>
      </c>
      <c r="C19" s="81" t="s">
        <v>60</v>
      </c>
      <c r="D19" s="82" t="s">
        <v>34</v>
      </c>
      <c r="E19" s="25">
        <v>36.6</v>
      </c>
      <c r="F19" s="58">
        <v>3.58</v>
      </c>
      <c r="G19" s="58">
        <v>9.5299999999999994</v>
      </c>
      <c r="H19" s="58">
        <v>27.98</v>
      </c>
      <c r="I19" s="59">
        <v>212</v>
      </c>
      <c r="J19" s="1"/>
    </row>
    <row r="20" spans="1:10" ht="20.25" thickBot="1" x14ac:dyDescent="0.3">
      <c r="A20" s="57" t="s">
        <v>22</v>
      </c>
      <c r="B20" s="70"/>
      <c r="C20" s="28"/>
      <c r="D20" s="55"/>
      <c r="E20" s="46">
        <f>SUM(E18:E19)</f>
        <v>98.6</v>
      </c>
      <c r="F20" s="30">
        <f>SUM(F18:F19)</f>
        <v>4.18</v>
      </c>
      <c r="G20" s="30">
        <f>SUM(G18:G19)</f>
        <v>9.5299999999999994</v>
      </c>
      <c r="H20" s="30">
        <f>SUM(H18:H19)</f>
        <v>60.980000000000004</v>
      </c>
      <c r="I20" s="31">
        <f>SUM(I18:I19)</f>
        <v>348</v>
      </c>
      <c r="J20" s="23"/>
    </row>
    <row r="21" spans="1:10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52"/>
      <c r="H22" s="32"/>
      <c r="I22" s="32"/>
      <c r="J22" s="32"/>
    </row>
    <row r="23" spans="1:10" ht="18.75" x14ac:dyDescent="0.25">
      <c r="A23" s="32"/>
      <c r="B23" s="32"/>
      <c r="C23" s="33"/>
      <c r="D23" s="34"/>
      <c r="E23" s="35"/>
      <c r="F23" s="36"/>
      <c r="G23" s="32"/>
      <c r="H23" s="32"/>
      <c r="I23" s="32"/>
      <c r="J23" s="32"/>
    </row>
    <row r="24" spans="1:10" ht="18.75" x14ac:dyDescent="0.25">
      <c r="A24" s="32"/>
      <c r="B24" s="32"/>
      <c r="C24" s="37" t="s">
        <v>37</v>
      </c>
      <c r="D24" s="38"/>
      <c r="E24" s="62" t="s">
        <v>38</v>
      </c>
      <c r="F24" s="36"/>
      <c r="G24" s="32"/>
      <c r="H24" s="32"/>
      <c r="I24" s="32"/>
      <c r="J24" s="32"/>
    </row>
    <row r="25" spans="1:10" x14ac:dyDescent="0.25">
      <c r="A25" s="63"/>
      <c r="B25" s="65"/>
      <c r="C25" s="66"/>
      <c r="D25" s="67"/>
      <c r="E25" s="64"/>
      <c r="F25" s="64"/>
      <c r="G25" s="64"/>
      <c r="H25" s="64"/>
      <c r="I25" s="64"/>
      <c r="J25" s="53"/>
    </row>
    <row r="26" spans="1:10" x14ac:dyDescent="0.25">
      <c r="A26" s="63"/>
      <c r="B26" s="65"/>
      <c r="C26" s="66"/>
      <c r="D26" s="67"/>
      <c r="E26" s="64"/>
      <c r="F26" s="64"/>
      <c r="G26" s="64"/>
      <c r="H26" s="64"/>
      <c r="I26" s="64"/>
      <c r="J26" s="53"/>
    </row>
    <row r="27" spans="1:10" x14ac:dyDescent="0.25">
      <c r="A27" s="54"/>
      <c r="B27" s="65"/>
      <c r="C27" s="66"/>
      <c r="D27" s="67"/>
      <c r="E27" s="54"/>
      <c r="F27" s="54"/>
      <c r="G27" s="54"/>
      <c r="H27" s="54"/>
      <c r="I27" s="54"/>
      <c r="J27" s="53"/>
    </row>
    <row r="28" spans="1:10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3"/>
    </row>
    <row r="29" spans="1:10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2021-10-12T08:00:40Z</dcterms:modified>
</cp:coreProperties>
</file>