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0" i="21" l="1"/>
  <c r="G20" i="21"/>
  <c r="F20" i="21"/>
  <c r="E20" i="21"/>
  <c r="I19" i="21"/>
  <c r="H19" i="21"/>
  <c r="H20" i="21" s="1"/>
  <c r="G19" i="21"/>
  <c r="I16" i="21"/>
  <c r="H16" i="21"/>
  <c r="G16" i="21"/>
  <c r="F16" i="21"/>
  <c r="I15" i="21"/>
  <c r="H15" i="21"/>
  <c r="G15" i="21"/>
  <c r="F15" i="21"/>
  <c r="I13" i="21"/>
  <c r="H13" i="21"/>
  <c r="G13" i="21"/>
  <c r="F13" i="21"/>
  <c r="E13" i="21"/>
  <c r="E12" i="21"/>
  <c r="E17" i="21" s="1"/>
  <c r="E11" i="21"/>
  <c r="I10" i="21"/>
  <c r="I17" i="21" s="1"/>
  <c r="H10" i="21"/>
  <c r="H17" i="21" s="1"/>
  <c r="G10" i="21"/>
  <c r="G17" i="21" s="1"/>
  <c r="F10" i="21"/>
  <c r="F17" i="21" s="1"/>
  <c r="I9" i="21"/>
  <c r="G9" i="21"/>
  <c r="E9" i="21"/>
  <c r="I4" i="21"/>
  <c r="H4" i="21"/>
  <c r="H9" i="21" s="1"/>
  <c r="G4" i="21"/>
  <c r="F4" i="21"/>
  <c r="F9" i="21" s="1"/>
  <c r="E4" i="21"/>
  <c r="H20" i="22"/>
  <c r="F20" i="22"/>
  <c r="E20" i="22"/>
  <c r="I19" i="22"/>
  <c r="I20" i="22" s="1"/>
  <c r="H19" i="22"/>
  <c r="G19" i="22"/>
  <c r="G20" i="22" s="1"/>
  <c r="I16" i="22"/>
  <c r="H16" i="22"/>
  <c r="G16" i="22"/>
  <c r="F16" i="22"/>
  <c r="I15" i="22"/>
  <c r="H15" i="22"/>
  <c r="G15" i="22"/>
  <c r="F15" i="22"/>
  <c r="I13" i="22"/>
  <c r="H13" i="22"/>
  <c r="G13" i="22"/>
  <c r="F13" i="22"/>
  <c r="E12" i="22"/>
  <c r="E17" i="22" s="1"/>
  <c r="I10" i="22"/>
  <c r="I17" i="22" s="1"/>
  <c r="H10" i="22"/>
  <c r="H17" i="22" s="1"/>
  <c r="G10" i="22"/>
  <c r="G17" i="22" s="1"/>
  <c r="F10" i="22"/>
  <c r="F17" i="22" s="1"/>
  <c r="I9" i="22"/>
  <c r="H9" i="22"/>
  <c r="G9" i="22"/>
  <c r="F9" i="22"/>
  <c r="E4" i="22"/>
  <c r="E9" i="22" s="1"/>
  <c r="I1" i="21" l="1"/>
</calcChain>
</file>

<file path=xl/sharedStrings.xml><?xml version="1.0" encoding="utf-8"?>
<sst xmlns="http://schemas.openxmlformats.org/spreadsheetml/2006/main" count="132" uniqueCount="63">
  <si>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</si>
  <si>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</si>
  <si>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</si>
  <si>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</si>
  <si>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</si>
  <si>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</si>
  <si>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</si>
  <si>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</si>
  <si>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</si>
  <si>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</si>
  <si>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</si>
  <si>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</si>
  <si>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</si>
  <si>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</si>
  <si>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</si>
  <si>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</si>
  <si>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</si>
  <si>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</si>
  <si>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</si>
  <si>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</si>
  <si>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</si>
  <si>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</si>
  <si>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</si>
  <si>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</si>
  <si>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</si>
  <si>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</si>
  <si>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</si>
  <si>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</si>
  <si>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</si>
  <si>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</si>
  <si>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</si>
  <si>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</si>
  <si>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</si>
  <si>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</si>
  <si>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</si>
  <si>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</si>
  <si>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</si>
  <si>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</si>
  <si>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</si>
  <si>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</si>
  <si>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>выпечка</t>
  </si>
  <si>
    <t>масло</t>
  </si>
  <si>
    <t>Масло сливочное</t>
  </si>
  <si>
    <t>Компот из сухофруктов</t>
  </si>
  <si>
    <t>220/10</t>
  </si>
  <si>
    <t xml:space="preserve">Чай с сахаром </t>
  </si>
  <si>
    <t>1/10</t>
  </si>
  <si>
    <t>сыр</t>
  </si>
  <si>
    <t>Сыр</t>
  </si>
  <si>
    <t>250/15</t>
  </si>
  <si>
    <t>250/10</t>
  </si>
  <si>
    <t>гарнир</t>
  </si>
  <si>
    <t>1/150</t>
  </si>
  <si>
    <t>Каша пшеничная на молоке</t>
  </si>
  <si>
    <t>Каша молочная пшеничная с м/сл</t>
  </si>
  <si>
    <t>Лечо</t>
  </si>
  <si>
    <t>Суп гречневый на мясном бульоне с курицей</t>
  </si>
  <si>
    <t>Колбаса вареная</t>
  </si>
  <si>
    <t>1/75</t>
  </si>
  <si>
    <t>Макароны отварные</t>
  </si>
  <si>
    <t>Макароны отварные с м/сл</t>
  </si>
  <si>
    <t>180/5</t>
  </si>
  <si>
    <t>Бисквит шоколадный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</si>
</sst>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9" fillId="0" borderId="0"/>
    <xf numFmtId="0" fontId="33" fillId="0" borderId="0"/>
    <xf numFmtId="0" fontId="36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30" fillId="0" borderId="0" xfId="0" applyFont="1" applyFill="1"/>
    <xf numFmtId="0" fontId="30" fillId="0" borderId="4" xfId="0" applyFont="1" applyFill="1" applyBorder="1"/>
    <xf numFmtId="14" fontId="30" fillId="0" borderId="4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>
      <alignment vertical="center"/>
    </xf>
    <xf numFmtId="0" fontId="31" fillId="0" borderId="7" xfId="1" applyFont="1" applyFill="1" applyBorder="1" applyAlignment="1">
      <alignment horizontal="left" vertical="center" wrapText="1"/>
    </xf>
    <xf numFmtId="49" fontId="31" fillId="0" borderId="7" xfId="1" applyNumberFormat="1" applyFont="1" applyFill="1" applyBorder="1" applyAlignment="1">
      <alignment horizontal="center" vertical="center" wrapText="1"/>
    </xf>
    <xf numFmtId="4" fontId="32" fillId="0" borderId="7" xfId="1" applyNumberFormat="1" applyFont="1" applyFill="1" applyBorder="1" applyAlignment="1">
      <alignment horizontal="center" vertical="center" wrapText="1"/>
    </xf>
    <xf numFmtId="4" fontId="31" fillId="0" borderId="7" xfId="1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left" vertical="center" wrapText="1"/>
    </xf>
    <xf numFmtId="49" fontId="31" fillId="0" borderId="4" xfId="1" applyNumberFormat="1" applyFont="1" applyFill="1" applyBorder="1" applyAlignment="1">
      <alignment horizontal="center" vertical="center" wrapText="1"/>
    </xf>
    <xf numFmtId="4" fontId="32" fillId="0" borderId="4" xfId="1" applyNumberFormat="1" applyFont="1" applyFill="1" applyBorder="1" applyAlignment="1">
      <alignment horizontal="center" vertical="center" wrapText="1"/>
    </xf>
    <xf numFmtId="4" fontId="31" fillId="0" borderId="4" xfId="1" applyNumberFormat="1" applyFont="1" applyBorder="1" applyAlignment="1">
      <alignment horizontal="center" vertical="center" wrapText="1"/>
    </xf>
    <xf numFmtId="4" fontId="31" fillId="0" borderId="9" xfId="1" applyNumberFormat="1" applyFont="1" applyBorder="1" applyAlignment="1">
      <alignment horizontal="center" vertical="center" wrapText="1"/>
    </xf>
    <xf numFmtId="4" fontId="31" fillId="0" borderId="4" xfId="1" applyNumberFormat="1" applyFont="1" applyFill="1" applyBorder="1" applyAlignment="1">
      <alignment horizontal="center" vertical="center" wrapText="1"/>
    </xf>
    <xf numFmtId="4" fontId="31" fillId="0" borderId="9" xfId="1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Protection="1">
      <protection locked="0"/>
    </xf>
    <xf numFmtId="0" fontId="31" fillId="0" borderId="11" xfId="1" applyFont="1" applyFill="1" applyBorder="1" applyAlignment="1">
      <alignment horizontal="left" vertical="center" wrapText="1"/>
    </xf>
    <xf numFmtId="49" fontId="31" fillId="0" borderId="11" xfId="1" applyNumberFormat="1" applyFont="1" applyFill="1" applyBorder="1" applyAlignment="1">
      <alignment horizontal="center" vertical="center" wrapText="1"/>
    </xf>
    <xf numFmtId="2" fontId="3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31" fillId="0" borderId="11" xfId="1" applyNumberFormat="1" applyFont="1" applyFill="1" applyBorder="1" applyAlignment="1">
      <alignment horizontal="center" vertical="center" wrapText="1"/>
    </xf>
    <xf numFmtId="4" fontId="31" fillId="0" borderId="12" xfId="1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11" xfId="0" applyFont="1" applyFill="1" applyBorder="1"/>
    <xf numFmtId="4" fontId="32" fillId="0" borderId="11" xfId="1" applyNumberFormat="1" applyFont="1" applyFill="1" applyBorder="1" applyAlignment="1">
      <alignment horizontal="center" vertical="center" wrapText="1"/>
    </xf>
    <xf numFmtId="0" fontId="35" fillId="0" borderId="7" xfId="2" applyFont="1" applyFill="1" applyBorder="1" applyAlignment="1" applyProtection="1">
      <alignment vertical="center" wrapText="1"/>
      <protection locked="0"/>
    </xf>
    <xf numFmtId="49" fontId="31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2" fontId="30" fillId="0" borderId="14" xfId="0" applyNumberFormat="1" applyFont="1" applyFill="1" applyBorder="1" applyAlignment="1" applyProtection="1">
      <alignment horizontal="center" vertical="center"/>
      <protection locked="0"/>
    </xf>
    <xf numFmtId="2" fontId="3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5" fillId="0" borderId="0" xfId="3" applyNumberFormat="1" applyFont="1" applyBorder="1" applyAlignment="1">
      <alignment horizontal="right" vertical="center"/>
    </xf>
    <xf numFmtId="0" fontId="35" fillId="0" borderId="0" xfId="3" applyNumberFormat="1" applyFont="1" applyBorder="1" applyAlignment="1">
      <alignment horizontal="center" vertical="center"/>
    </xf>
    <xf numFmtId="0" fontId="35" fillId="0" borderId="0" xfId="3" applyNumberFormat="1" applyFont="1" applyBorder="1" applyAlignment="1">
      <alignment vertical="center"/>
    </xf>
    <xf numFmtId="0" fontId="35" fillId="0" borderId="0" xfId="3" applyNumberFormat="1" applyFont="1" applyFill="1" applyBorder="1" applyAlignment="1">
      <alignment vertical="center"/>
    </xf>
    <xf numFmtId="0" fontId="35" fillId="0" borderId="0" xfId="3" applyNumberFormat="1" applyFont="1" applyFill="1" applyBorder="1" applyAlignment="1">
      <alignment horizontal="right" vertical="center"/>
    </xf>
    <xf numFmtId="0" fontId="35" fillId="0" borderId="0" xfId="3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4" fontId="32" fillId="0" borderId="22" xfId="1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 applyProtection="1">
      <alignment horizontal="center" vertical="center"/>
      <protection locked="0"/>
    </xf>
    <xf numFmtId="2" fontId="30" fillId="0" borderId="23" xfId="0" applyNumberFormat="1" applyFont="1" applyFill="1" applyBorder="1" applyAlignment="1" applyProtection="1">
      <alignment horizontal="center" vertical="center"/>
      <protection locked="0"/>
    </xf>
    <xf numFmtId="4" fontId="32" fillId="0" borderId="14" xfId="1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17" xfId="0" applyFont="1" applyFill="1" applyBorder="1"/>
    <xf numFmtId="0" fontId="30" fillId="0" borderId="18" xfId="0" applyFont="1" applyFill="1" applyBorder="1"/>
    <xf numFmtId="0" fontId="30" fillId="0" borderId="7" xfId="0" applyFont="1" applyFill="1" applyBorder="1" applyProtection="1">
      <protection locked="0"/>
    </xf>
    <xf numFmtId="4" fontId="0" fillId="0" borderId="0" xfId="0" applyNumberFormat="1" applyFill="1"/>
    <xf numFmtId="0" fontId="37" fillId="0" borderId="0" xfId="0" applyFont="1"/>
    <xf numFmtId="0" fontId="37" fillId="0" borderId="0" xfId="0" applyFont="1" applyBorder="1"/>
    <xf numFmtId="1" fontId="30" fillId="0" borderId="14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/>
    <xf numFmtId="0" fontId="30" fillId="0" borderId="10" xfId="0" applyFont="1" applyFill="1" applyBorder="1" applyAlignment="1">
      <alignment vertical="center"/>
    </xf>
    <xf numFmtId="4" fontId="31" fillId="0" borderId="11" xfId="1" applyNumberFormat="1" applyFont="1" applyBorder="1" applyAlignment="1">
      <alignment horizontal="center" vertical="center" wrapText="1"/>
    </xf>
    <xf numFmtId="4" fontId="31" fillId="0" borderId="12" xfId="1" applyNumberFormat="1" applyFont="1" applyBorder="1" applyAlignment="1">
      <alignment horizontal="center" vertical="center" wrapText="1"/>
    </xf>
    <xf numFmtId="0" fontId="30" fillId="0" borderId="4" xfId="0" applyFont="1" applyFill="1" applyBorder="1" applyProtection="1">
      <protection locked="0"/>
    </xf>
    <xf numFmtId="0" fontId="30" fillId="0" borderId="17" xfId="0" applyFont="1" applyFill="1" applyBorder="1" applyAlignment="1">
      <alignment vertical="center"/>
    </xf>
    <xf numFmtId="0" fontId="35" fillId="0" borderId="11" xfId="2" applyFont="1" applyFill="1" applyBorder="1" applyAlignment="1" applyProtection="1">
      <alignment vertical="center" wrapText="1"/>
      <protection locked="0"/>
    </xf>
    <xf numFmtId="49" fontId="31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1" applyNumberFormat="1" applyFont="1" applyFill="1" applyBorder="1" applyAlignment="1" applyProtection="1">
      <alignment vertical="center"/>
    </xf>
    <xf numFmtId="0" fontId="38" fillId="0" borderId="0" xfId="21" applyNumberFormat="1" applyFont="1" applyBorder="1" applyAlignment="1" applyProtection="1"/>
    <xf numFmtId="2" fontId="39" fillId="0" borderId="0" xfId="21" applyNumberFormat="1" applyFont="1" applyFill="1" applyBorder="1" applyAlignment="1" applyProtection="1">
      <alignment horizontal="center"/>
    </xf>
    <xf numFmtId="0" fontId="38" fillId="0" borderId="0" xfId="21" applyNumberFormat="1" applyFont="1" applyBorder="1" applyAlignment="1" applyProtection="1">
      <alignment horizontal="right" vertical="center"/>
    </xf>
    <xf numFmtId="0" fontId="38" fillId="0" borderId="0" xfId="21" applyNumberFormat="1" applyFont="1" applyBorder="1" applyAlignment="1" applyProtection="1">
      <alignment vertical="center"/>
    </xf>
    <xf numFmtId="0" fontId="38" fillId="0" borderId="0" xfId="21" applyNumberFormat="1" applyFont="1" applyFill="1" applyBorder="1" applyAlignment="1" applyProtection="1">
      <alignment vertical="center"/>
    </xf>
    <xf numFmtId="0" fontId="30" fillId="0" borderId="5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5" xfId="0" applyFont="1" applyFill="1" applyBorder="1"/>
    <xf numFmtId="0" fontId="30" fillId="0" borderId="10" xfId="0" applyFont="1" applyFill="1" applyBorder="1"/>
    <xf numFmtId="0" fontId="30" fillId="0" borderId="6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/>
    </xf>
    <xf numFmtId="0" fontId="30" fillId="0" borderId="3" xfId="0" applyFont="1" applyFill="1" applyBorder="1"/>
    <xf numFmtId="0" fontId="30" fillId="0" borderId="3" xfId="0" applyFont="1" applyFill="1" applyBorder="1" applyAlignment="1">
      <alignment vertical="center"/>
    </xf>
    <xf numFmtId="0" fontId="35" fillId="0" borderId="4" xfId="2" applyFont="1" applyFill="1" applyBorder="1" applyAlignment="1" applyProtection="1">
      <alignment vertical="center"/>
      <protection locked="0"/>
    </xf>
    <xf numFmtId="0" fontId="30" fillId="0" borderId="25" xfId="0" applyFont="1" applyFill="1" applyBorder="1"/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 applyProtection="1">
      <alignment horizontal="center"/>
      <protection locked="0"/>
    </xf>
    <xf numFmtId="2" fontId="30" fillId="0" borderId="2" xfId="0" applyNumberFormat="1" applyFont="1" applyFill="1" applyBorder="1" applyAlignment="1" applyProtection="1">
      <alignment horizontal="center"/>
      <protection locked="0"/>
    </xf>
    <xf numFmtId="2" fontId="30" fillId="0" borderId="3" xfId="0" applyNumberFormat="1" applyFont="1" applyFill="1" applyBorder="1" applyAlignment="1" applyProtection="1">
      <alignment horizontal="center"/>
      <protection locked="0"/>
    </xf>
  </cellXfs>
  <cellStyles count="32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4" sqref="C4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9" t="s">
        <v>5</v>
      </c>
      <c r="C1" s="90"/>
      <c r="D1" s="90"/>
      <c r="E1" s="91"/>
      <c r="F1" s="1" t="s">
        <v>1</v>
      </c>
      <c r="G1" s="2" t="s">
        <v>2</v>
      </c>
      <c r="H1" s="1" t="s">
        <v>3</v>
      </c>
      <c r="I1" s="3">
        <v>44480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8" t="s">
        <v>6</v>
      </c>
      <c r="B3" s="79" t="s">
        <v>7</v>
      </c>
      <c r="C3" s="79" t="s">
        <v>8</v>
      </c>
      <c r="D3" s="79" t="s">
        <v>9</v>
      </c>
      <c r="E3" s="79" t="s">
        <v>10</v>
      </c>
      <c r="F3" s="79" t="s">
        <v>11</v>
      </c>
      <c r="G3" s="79" t="s">
        <v>12</v>
      </c>
      <c r="H3" s="79" t="s">
        <v>13</v>
      </c>
      <c r="I3" s="39" t="s">
        <v>14</v>
      </c>
    </row>
    <row r="4" spans="1:9" ht="19.5" x14ac:dyDescent="0.25">
      <c r="A4" s="47" t="s">
        <v>15</v>
      </c>
      <c r="B4" s="40" t="s">
        <v>16</v>
      </c>
      <c r="C4" s="5" t="s">
        <v>53</v>
      </c>
      <c r="D4" s="6" t="s">
        <v>17</v>
      </c>
      <c r="E4" s="7">
        <f>75-7.93</f>
        <v>67.069999999999993</v>
      </c>
      <c r="F4" s="8">
        <v>8.14</v>
      </c>
      <c r="G4" s="8">
        <v>9.68</v>
      </c>
      <c r="H4" s="8">
        <v>38.39</v>
      </c>
      <c r="I4" s="9">
        <v>273</v>
      </c>
    </row>
    <row r="5" spans="1:9" ht="19.5" x14ac:dyDescent="0.3">
      <c r="A5" s="49"/>
      <c r="B5" s="2" t="s">
        <v>18</v>
      </c>
      <c r="C5" s="10" t="s">
        <v>45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3">
      <c r="A6" s="49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</row>
    <row r="7" spans="1:9" ht="19.5" x14ac:dyDescent="0.3">
      <c r="A7" s="73"/>
      <c r="B7" s="60" t="s">
        <v>41</v>
      </c>
      <c r="C7" s="10" t="s">
        <v>42</v>
      </c>
      <c r="D7" s="11" t="s">
        <v>46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</row>
    <row r="8" spans="1:9" ht="20.25" thickBot="1" x14ac:dyDescent="0.35">
      <c r="A8" s="74"/>
      <c r="B8" s="17" t="s">
        <v>47</v>
      </c>
      <c r="C8" s="18" t="s">
        <v>48</v>
      </c>
      <c r="D8" s="19" t="s">
        <v>46</v>
      </c>
      <c r="E8" s="20">
        <v>13</v>
      </c>
      <c r="F8" s="21">
        <v>2.63</v>
      </c>
      <c r="G8" s="21">
        <v>2.66</v>
      </c>
      <c r="H8" s="21">
        <v>0</v>
      </c>
      <c r="I8" s="22">
        <v>3.5</v>
      </c>
    </row>
    <row r="9" spans="1:9" ht="20.25" thickBot="1" x14ac:dyDescent="0.3">
      <c r="A9" s="85" t="s">
        <v>22</v>
      </c>
      <c r="B9" s="86"/>
      <c r="C9" s="41"/>
      <c r="D9" s="42"/>
      <c r="E9" s="43">
        <f>SUM(E4:E8)</f>
        <v>107.27</v>
      </c>
      <c r="F9" s="44">
        <f>SUM(F4:F8)</f>
        <v>13.259999999999998</v>
      </c>
      <c r="G9" s="44">
        <f t="shared" ref="G9:I9" si="0">SUM(G4:G8)</f>
        <v>13.64</v>
      </c>
      <c r="H9" s="44">
        <f t="shared" si="0"/>
        <v>77.89</v>
      </c>
      <c r="I9" s="45">
        <f t="shared" si="0"/>
        <v>458.2</v>
      </c>
    </row>
    <row r="10" spans="1:9" ht="19.5" x14ac:dyDescent="0.25">
      <c r="A10" s="47" t="s">
        <v>23</v>
      </c>
      <c r="B10" s="40" t="s">
        <v>24</v>
      </c>
      <c r="C10" s="5" t="s">
        <v>55</v>
      </c>
      <c r="D10" s="6" t="s">
        <v>21</v>
      </c>
      <c r="E10" s="7">
        <v>15</v>
      </c>
      <c r="F10" s="8">
        <f>0.1</f>
        <v>0.1</v>
      </c>
      <c r="G10" s="8">
        <f>0.2</f>
        <v>0.2</v>
      </c>
      <c r="H10" s="8">
        <f>3.8</f>
        <v>3.8</v>
      </c>
      <c r="I10" s="9">
        <f>24</f>
        <v>24</v>
      </c>
    </row>
    <row r="11" spans="1:9" ht="37.5" x14ac:dyDescent="0.25">
      <c r="A11" s="61"/>
      <c r="B11" s="48" t="s">
        <v>25</v>
      </c>
      <c r="C11" s="10" t="s">
        <v>56</v>
      </c>
      <c r="D11" s="11" t="s">
        <v>50</v>
      </c>
      <c r="E11" s="12">
        <v>65</v>
      </c>
      <c r="F11" s="15">
        <v>8.4</v>
      </c>
      <c r="G11" s="15">
        <v>5.48</v>
      </c>
      <c r="H11" s="15">
        <v>16.100000000000001</v>
      </c>
      <c r="I11" s="16">
        <v>139.5</v>
      </c>
    </row>
    <row r="12" spans="1:9" ht="19.5" x14ac:dyDescent="0.3">
      <c r="A12" s="49"/>
      <c r="B12" s="2" t="s">
        <v>26</v>
      </c>
      <c r="C12" s="10" t="s">
        <v>57</v>
      </c>
      <c r="D12" s="11" t="s">
        <v>58</v>
      </c>
      <c r="E12" s="12">
        <f>78-11.13</f>
        <v>66.87</v>
      </c>
      <c r="F12" s="13">
        <v>8.14</v>
      </c>
      <c r="G12" s="13">
        <v>9.68</v>
      </c>
      <c r="H12" s="13">
        <v>38.39</v>
      </c>
      <c r="I12" s="14">
        <v>273</v>
      </c>
    </row>
    <row r="13" spans="1:9" ht="19.5" x14ac:dyDescent="0.3">
      <c r="A13" s="49"/>
      <c r="B13" s="2" t="s">
        <v>51</v>
      </c>
      <c r="C13" s="83" t="s">
        <v>59</v>
      </c>
      <c r="D13" s="11" t="s">
        <v>52</v>
      </c>
      <c r="E13" s="12">
        <v>15</v>
      </c>
      <c r="F13" s="15">
        <f>6.51/20*15</f>
        <v>4.8825000000000003</v>
      </c>
      <c r="G13" s="15">
        <f>4.27/20*15</f>
        <v>3.2024999999999997</v>
      </c>
      <c r="H13" s="15">
        <f>38.55/20*15</f>
        <v>28.912499999999998</v>
      </c>
      <c r="I13" s="16">
        <f>209.28/20*15</f>
        <v>156.96</v>
      </c>
    </row>
    <row r="14" spans="1:9" ht="19.5" x14ac:dyDescent="0.3">
      <c r="A14" s="49"/>
      <c r="B14" s="2" t="s">
        <v>18</v>
      </c>
      <c r="C14" s="10" t="s">
        <v>43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</row>
    <row r="15" spans="1:9" ht="19.5" x14ac:dyDescent="0.3">
      <c r="A15" s="49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</row>
    <row r="16" spans="1:9" ht="20.25" thickBot="1" x14ac:dyDescent="0.35">
      <c r="A16" s="50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</row>
    <row r="17" spans="1:9" ht="20.25" thickBot="1" x14ac:dyDescent="0.3">
      <c r="A17" s="85" t="s">
        <v>22</v>
      </c>
      <c r="B17" s="86"/>
      <c r="C17" s="41"/>
      <c r="D17" s="42"/>
      <c r="E17" s="43">
        <f>SUM(E10:E16)</f>
        <v>197.87</v>
      </c>
      <c r="F17" s="44">
        <f t="shared" ref="F17:I17" si="1">SUM(F10:F16)</f>
        <v>26.512500000000003</v>
      </c>
      <c r="G17" s="44">
        <f t="shared" si="1"/>
        <v>19.482499999999998</v>
      </c>
      <c r="H17" s="44">
        <f t="shared" si="1"/>
        <v>131.4725</v>
      </c>
      <c r="I17" s="45">
        <f t="shared" si="1"/>
        <v>801.39</v>
      </c>
    </row>
    <row r="18" spans="1:9" ht="19.5" x14ac:dyDescent="0.3">
      <c r="A18" s="56" t="s">
        <v>32</v>
      </c>
      <c r="B18" s="51" t="s">
        <v>18</v>
      </c>
      <c r="C18" s="26" t="s">
        <v>39</v>
      </c>
      <c r="D18" s="27" t="s">
        <v>17</v>
      </c>
      <c r="E18" s="7">
        <v>53</v>
      </c>
      <c r="F18" s="8">
        <v>0.6</v>
      </c>
      <c r="G18" s="8"/>
      <c r="H18" s="8">
        <v>33</v>
      </c>
      <c r="I18" s="9">
        <v>136</v>
      </c>
    </row>
    <row r="19" spans="1:9" ht="20.25" thickBot="1" x14ac:dyDescent="0.3">
      <c r="A19" s="76"/>
      <c r="B19" s="77" t="s">
        <v>40</v>
      </c>
      <c r="C19" s="62" t="s">
        <v>62</v>
      </c>
      <c r="D19" s="63" t="s">
        <v>34</v>
      </c>
      <c r="E19" s="25">
        <v>36.6</v>
      </c>
      <c r="F19" s="58">
        <v>4.96</v>
      </c>
      <c r="G19" s="58">
        <f>8.14-1.4</f>
        <v>6.74</v>
      </c>
      <c r="H19" s="58">
        <f>36.24+12.6</f>
        <v>48.84</v>
      </c>
      <c r="I19" s="59">
        <f>238+38</f>
        <v>276</v>
      </c>
    </row>
    <row r="20" spans="1:9" ht="20.25" thickBot="1" x14ac:dyDescent="0.3">
      <c r="A20" s="87" t="s">
        <v>22</v>
      </c>
      <c r="B20" s="88"/>
      <c r="C20" s="28"/>
      <c r="D20" s="29"/>
      <c r="E20" s="46">
        <f>SUM(E18:E19)</f>
        <v>89.6</v>
      </c>
      <c r="F20" s="30">
        <f>SUM(F18:F19)</f>
        <v>5.56</v>
      </c>
      <c r="G20" s="30">
        <f>SUM(G18:G19)</f>
        <v>6.74</v>
      </c>
      <c r="H20" s="30">
        <f>SUM(H18:H19)</f>
        <v>81.84</v>
      </c>
      <c r="I20" s="31">
        <f>SUM(I18:I19)</f>
        <v>412</v>
      </c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32"/>
      <c r="H22" s="32"/>
      <c r="I22" s="32"/>
    </row>
    <row r="23" spans="1:9" ht="18.75" x14ac:dyDescent="0.25">
      <c r="A23" s="32"/>
      <c r="B23" s="32"/>
      <c r="C23" s="33"/>
      <c r="D23" s="34"/>
      <c r="E23" s="35"/>
      <c r="F23" s="36"/>
      <c r="G23" s="32"/>
      <c r="H23" s="32"/>
      <c r="I23" s="32"/>
    </row>
    <row r="24" spans="1:9" ht="18.75" x14ac:dyDescent="0.25">
      <c r="A24" s="32"/>
      <c r="B24" s="32"/>
      <c r="C24" s="37" t="s">
        <v>37</v>
      </c>
      <c r="D24" s="38"/>
      <c r="E24" s="64" t="s">
        <v>38</v>
      </c>
      <c r="F24" s="36"/>
      <c r="G24" s="32"/>
      <c r="H24" s="32"/>
      <c r="I24" s="32"/>
    </row>
    <row r="25" spans="1:9" x14ac:dyDescent="0.25">
      <c r="A25" s="65"/>
      <c r="B25" s="67"/>
      <c r="C25" s="68"/>
      <c r="D25" s="69"/>
      <c r="E25" s="66"/>
      <c r="F25" s="66"/>
      <c r="G25" s="66"/>
      <c r="H25" s="66"/>
      <c r="I25" s="66"/>
    </row>
    <row r="26" spans="1:9" x14ac:dyDescent="0.25">
      <c r="A26" s="65"/>
      <c r="B26" s="67"/>
      <c r="C26" s="68"/>
      <c r="D26" s="69"/>
      <c r="E26" s="66"/>
      <c r="F26" s="66"/>
      <c r="G26" s="66"/>
      <c r="H26" s="66"/>
      <c r="I26" s="66"/>
    </row>
    <row r="27" spans="1:9" x14ac:dyDescent="0.25">
      <c r="A27" s="54"/>
      <c r="B27" s="67"/>
      <c r="C27" s="68"/>
      <c r="D27" s="69"/>
      <c r="E27" s="54"/>
      <c r="F27" s="54"/>
      <c r="G27" s="54"/>
      <c r="H27" s="54"/>
      <c r="I27" s="54"/>
    </row>
    <row r="28" spans="1:9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workbookViewId="0">
      <selection activeCell="A23" sqref="A23:A24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9" t="s">
        <v>5</v>
      </c>
      <c r="C1" s="90"/>
      <c r="D1" s="90"/>
      <c r="E1" s="91"/>
      <c r="F1" s="1" t="s">
        <v>1</v>
      </c>
      <c r="G1" s="2" t="s">
        <v>4</v>
      </c>
      <c r="H1" s="1" t="s">
        <v>3</v>
      </c>
      <c r="I1" s="3">
        <f>food1!I1</f>
        <v>44480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8" t="s">
        <v>6</v>
      </c>
      <c r="B3" s="79" t="s">
        <v>7</v>
      </c>
      <c r="C3" s="79" t="s">
        <v>8</v>
      </c>
      <c r="D3" s="79" t="s">
        <v>9</v>
      </c>
      <c r="E3" s="79" t="s">
        <v>10</v>
      </c>
      <c r="F3" s="79" t="s">
        <v>11</v>
      </c>
      <c r="G3" s="79" t="s">
        <v>12</v>
      </c>
      <c r="H3" s="79" t="s">
        <v>13</v>
      </c>
      <c r="I3" s="39" t="s">
        <v>14</v>
      </c>
      <c r="J3" s="4"/>
    </row>
    <row r="4" spans="1:10" ht="19.5" x14ac:dyDescent="0.25">
      <c r="A4" s="75" t="s">
        <v>15</v>
      </c>
      <c r="B4" s="40" t="s">
        <v>16</v>
      </c>
      <c r="C4" s="5" t="s">
        <v>54</v>
      </c>
      <c r="D4" s="6" t="s">
        <v>44</v>
      </c>
      <c r="E4" s="7">
        <f>75/20*22+15.9-9.2</f>
        <v>89.2</v>
      </c>
      <c r="F4" s="8">
        <f>8.14/20*22</f>
        <v>8.9540000000000006</v>
      </c>
      <c r="G4" s="8">
        <f>9.68/20*22</f>
        <v>10.648</v>
      </c>
      <c r="H4" s="8">
        <f>38.39/20*22</f>
        <v>42.228999999999999</v>
      </c>
      <c r="I4" s="9">
        <f>273/20*22</f>
        <v>300.3</v>
      </c>
      <c r="J4" s="4"/>
    </row>
    <row r="5" spans="1:10" ht="19.5" x14ac:dyDescent="0.3">
      <c r="A5" s="73"/>
      <c r="B5" s="2" t="s">
        <v>18</v>
      </c>
      <c r="C5" s="10" t="s">
        <v>45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73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73"/>
      <c r="B7" s="60" t="s">
        <v>41</v>
      </c>
      <c r="C7" s="10" t="s">
        <v>42</v>
      </c>
      <c r="D7" s="11" t="s">
        <v>46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  <c r="J7" s="1"/>
    </row>
    <row r="8" spans="1:10" ht="20.25" thickBot="1" x14ac:dyDescent="0.35">
      <c r="A8" s="74"/>
      <c r="B8" s="17" t="s">
        <v>47</v>
      </c>
      <c r="C8" s="18" t="s">
        <v>48</v>
      </c>
      <c r="D8" s="19" t="s">
        <v>46</v>
      </c>
      <c r="E8" s="20">
        <v>13</v>
      </c>
      <c r="F8" s="21">
        <v>2.63</v>
      </c>
      <c r="G8" s="21">
        <v>2.66</v>
      </c>
      <c r="H8" s="21">
        <v>0</v>
      </c>
      <c r="I8" s="22">
        <v>3.5</v>
      </c>
      <c r="J8" s="1"/>
    </row>
    <row r="9" spans="1:10" ht="20.25" thickBot="1" x14ac:dyDescent="0.3">
      <c r="A9" s="70" t="s">
        <v>22</v>
      </c>
      <c r="B9" s="71"/>
      <c r="C9" s="41"/>
      <c r="D9" s="42"/>
      <c r="E9" s="43">
        <f>SUM(E4:E8)</f>
        <v>129.4</v>
      </c>
      <c r="F9" s="44">
        <f>SUM(F4:F8)</f>
        <v>14.073999999999998</v>
      </c>
      <c r="G9" s="44">
        <f t="shared" ref="G9:I9" si="0">SUM(G4:G8)</f>
        <v>14.608000000000001</v>
      </c>
      <c r="H9" s="44">
        <f t="shared" si="0"/>
        <v>81.728999999999999</v>
      </c>
      <c r="I9" s="45">
        <f t="shared" si="0"/>
        <v>485.5</v>
      </c>
      <c r="J9" s="23"/>
    </row>
    <row r="10" spans="1:10" ht="19.5" x14ac:dyDescent="0.25">
      <c r="A10" s="80" t="s">
        <v>23</v>
      </c>
      <c r="B10" s="40" t="s">
        <v>24</v>
      </c>
      <c r="C10" s="5" t="s">
        <v>55</v>
      </c>
      <c r="D10" s="6" t="s">
        <v>21</v>
      </c>
      <c r="E10" s="7">
        <v>15</v>
      </c>
      <c r="F10" s="8">
        <f>0.1</f>
        <v>0.1</v>
      </c>
      <c r="G10" s="8">
        <f>0.2</f>
        <v>0.2</v>
      </c>
      <c r="H10" s="8">
        <f>3.8</f>
        <v>3.8</v>
      </c>
      <c r="I10" s="9">
        <f>24</f>
        <v>24</v>
      </c>
      <c r="J10" s="4"/>
    </row>
    <row r="11" spans="1:10" ht="37.5" x14ac:dyDescent="0.25">
      <c r="A11" s="82"/>
      <c r="B11" s="48" t="s">
        <v>25</v>
      </c>
      <c r="C11" s="10" t="s">
        <v>56</v>
      </c>
      <c r="D11" s="11" t="s">
        <v>49</v>
      </c>
      <c r="E11" s="12">
        <f>75+4.6-10.74</f>
        <v>68.86</v>
      </c>
      <c r="F11" s="15">
        <v>8.4</v>
      </c>
      <c r="G11" s="15">
        <v>5.48</v>
      </c>
      <c r="H11" s="15">
        <v>16.100000000000001</v>
      </c>
      <c r="I11" s="16">
        <v>139.5</v>
      </c>
      <c r="J11" s="4"/>
    </row>
    <row r="12" spans="1:10" ht="19.5" x14ac:dyDescent="0.3">
      <c r="A12" s="81"/>
      <c r="B12" s="2" t="s">
        <v>26</v>
      </c>
      <c r="C12" s="10" t="s">
        <v>57</v>
      </c>
      <c r="D12" s="11" t="s">
        <v>58</v>
      </c>
      <c r="E12" s="12">
        <f>78-11.13</f>
        <v>66.87</v>
      </c>
      <c r="F12" s="13">
        <v>8.14</v>
      </c>
      <c r="G12" s="13">
        <v>9.68</v>
      </c>
      <c r="H12" s="13">
        <v>38.39</v>
      </c>
      <c r="I12" s="14">
        <v>273</v>
      </c>
      <c r="J12" s="1"/>
    </row>
    <row r="13" spans="1:10" ht="19.5" x14ac:dyDescent="0.3">
      <c r="A13" s="81"/>
      <c r="B13" s="2" t="s">
        <v>51</v>
      </c>
      <c r="C13" s="83" t="s">
        <v>60</v>
      </c>
      <c r="D13" s="11" t="s">
        <v>61</v>
      </c>
      <c r="E13" s="12">
        <f>15/15*18+5</f>
        <v>23</v>
      </c>
      <c r="F13" s="15">
        <f>6.51/20*18+1</f>
        <v>6.859</v>
      </c>
      <c r="G13" s="15">
        <f>4.27/20*18+1</f>
        <v>4.843</v>
      </c>
      <c r="H13" s="15">
        <f>38.55/20*18+5</f>
        <v>39.694999999999993</v>
      </c>
      <c r="I13" s="16">
        <f>209.28/20*18+50</f>
        <v>238.352</v>
      </c>
      <c r="J13" s="1"/>
    </row>
    <row r="14" spans="1:10" ht="19.5" x14ac:dyDescent="0.3">
      <c r="A14" s="81"/>
      <c r="B14" s="2" t="s">
        <v>18</v>
      </c>
      <c r="C14" s="10" t="s">
        <v>43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  <c r="J14" s="1"/>
    </row>
    <row r="15" spans="1:10" ht="19.5" x14ac:dyDescent="0.3">
      <c r="A15" s="81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  <c r="J15" s="1"/>
    </row>
    <row r="16" spans="1:10" ht="20.25" thickBot="1" x14ac:dyDescent="0.35">
      <c r="A16" s="84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  <c r="J16" s="1"/>
    </row>
    <row r="17" spans="1:10" ht="20.25" thickBot="1" x14ac:dyDescent="0.3">
      <c r="A17" s="70" t="s">
        <v>22</v>
      </c>
      <c r="B17" s="71"/>
      <c r="C17" s="41"/>
      <c r="D17" s="42"/>
      <c r="E17" s="43">
        <f>SUM(E10:E16)</f>
        <v>209.73000000000002</v>
      </c>
      <c r="F17" s="44">
        <f t="shared" ref="F17:I17" si="1">SUM(F10:F16)</f>
        <v>28.489000000000004</v>
      </c>
      <c r="G17" s="44">
        <f t="shared" si="1"/>
        <v>21.122999999999998</v>
      </c>
      <c r="H17" s="44">
        <f t="shared" si="1"/>
        <v>142.255</v>
      </c>
      <c r="I17" s="45">
        <f t="shared" si="1"/>
        <v>882.78199999999993</v>
      </c>
      <c r="J17" s="23"/>
    </row>
    <row r="18" spans="1:10" ht="19.5" x14ac:dyDescent="0.3">
      <c r="A18" s="56" t="s">
        <v>32</v>
      </c>
      <c r="B18" s="51" t="s">
        <v>18</v>
      </c>
      <c r="C18" s="26" t="s">
        <v>33</v>
      </c>
      <c r="D18" s="27" t="s">
        <v>34</v>
      </c>
      <c r="E18" s="7">
        <v>62</v>
      </c>
      <c r="F18" s="8">
        <v>0.6</v>
      </c>
      <c r="G18" s="8"/>
      <c r="H18" s="8">
        <v>33</v>
      </c>
      <c r="I18" s="9">
        <v>136</v>
      </c>
      <c r="J18" s="1"/>
    </row>
    <row r="19" spans="1:10" ht="20.25" thickBot="1" x14ac:dyDescent="0.35">
      <c r="A19" s="50"/>
      <c r="B19" s="77" t="s">
        <v>40</v>
      </c>
      <c r="C19" s="62" t="s">
        <v>62</v>
      </c>
      <c r="D19" s="63" t="s">
        <v>34</v>
      </c>
      <c r="E19" s="25">
        <v>36.6</v>
      </c>
      <c r="F19" s="58">
        <v>4.96</v>
      </c>
      <c r="G19" s="58">
        <f>8.14-1.4</f>
        <v>6.74</v>
      </c>
      <c r="H19" s="58">
        <f>36.24+12.6</f>
        <v>48.84</v>
      </c>
      <c r="I19" s="59">
        <f>238+38</f>
        <v>276</v>
      </c>
      <c r="J19" s="1"/>
    </row>
    <row r="20" spans="1:10" ht="20.25" thickBot="1" x14ac:dyDescent="0.3">
      <c r="A20" s="57" t="s">
        <v>22</v>
      </c>
      <c r="B20" s="72"/>
      <c r="C20" s="28"/>
      <c r="D20" s="55"/>
      <c r="E20" s="46">
        <f>SUM(E18:E19)</f>
        <v>98.6</v>
      </c>
      <c r="F20" s="30">
        <f>SUM(F18:F19)</f>
        <v>5.56</v>
      </c>
      <c r="G20" s="30">
        <f>SUM(G18:G19)</f>
        <v>6.74</v>
      </c>
      <c r="H20" s="30">
        <f>SUM(H18:H19)</f>
        <v>81.84</v>
      </c>
      <c r="I20" s="31">
        <f>SUM(I18:I19)</f>
        <v>412</v>
      </c>
      <c r="J20" s="23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52"/>
      <c r="H22" s="32"/>
      <c r="I22" s="32"/>
      <c r="J22" s="32"/>
    </row>
    <row r="23" spans="1:10" ht="18.75" x14ac:dyDescent="0.25">
      <c r="A23" s="32"/>
      <c r="B23" s="32"/>
      <c r="C23" s="33"/>
      <c r="D23" s="34"/>
      <c r="E23" s="35"/>
      <c r="F23" s="36"/>
      <c r="G23" s="32"/>
      <c r="H23" s="32"/>
      <c r="I23" s="32"/>
      <c r="J23" s="32"/>
    </row>
    <row r="24" spans="1:10" ht="18.75" x14ac:dyDescent="0.25">
      <c r="A24" s="32"/>
      <c r="B24" s="32"/>
      <c r="C24" s="37" t="s">
        <v>37</v>
      </c>
      <c r="D24" s="38"/>
      <c r="E24" s="64" t="s">
        <v>38</v>
      </c>
      <c r="F24" s="36"/>
      <c r="G24" s="32"/>
      <c r="H24" s="32"/>
      <c r="I24" s="32"/>
      <c r="J24" s="32"/>
    </row>
    <row r="25" spans="1:10" x14ac:dyDescent="0.25">
      <c r="A25" s="65"/>
      <c r="B25" s="67"/>
      <c r="C25" s="68"/>
      <c r="D25" s="69"/>
      <c r="E25" s="66"/>
      <c r="F25" s="66"/>
      <c r="G25" s="66"/>
      <c r="H25" s="66"/>
      <c r="I25" s="66"/>
      <c r="J25" s="53"/>
    </row>
    <row r="26" spans="1:10" x14ac:dyDescent="0.25">
      <c r="A26" s="65"/>
      <c r="B26" s="67"/>
      <c r="C26" s="68"/>
      <c r="D26" s="69"/>
      <c r="E26" s="66"/>
      <c r="F26" s="66"/>
      <c r="G26" s="66"/>
      <c r="H26" s="66"/>
      <c r="I26" s="66"/>
      <c r="J26" s="53"/>
    </row>
    <row r="27" spans="1:10" x14ac:dyDescent="0.25">
      <c r="A27" s="54"/>
      <c r="B27" s="67"/>
      <c r="C27" s="68"/>
      <c r="D27" s="69"/>
      <c r="E27" s="54"/>
      <c r="F27" s="54"/>
      <c r="G27" s="54"/>
      <c r="H27" s="54"/>
      <c r="I27" s="54"/>
      <c r="J27" s="53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3"/>
    </row>
    <row r="29" spans="1:10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2021-10-10T22:02:28Z</dcterms:modified>
</cp:coreProperties>
</file>